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D槽\臺北市政府產業發展局\淨零排放自治條例\未來提報資料 公文時效SOP設計\1140221簽出來\申請書\"/>
    </mc:Choice>
  </mc:AlternateContent>
  <xr:revisionPtr revIDLastSave="0" documentId="8_{DF5610AE-6126-437B-B13A-798CADCD5A72}" xr6:coauthVersionLast="47" xr6:coauthVersionMax="47" xr10:uidLastSave="{00000000-0000-0000-0000-000000000000}"/>
  <bookViews>
    <workbookView xWindow="-108" yWindow="-108" windowWidth="23256" windowHeight="12576" xr2:uid="{C5F572FD-5C5A-4C5C-B694-C30E64101890}"/>
  </bookViews>
  <sheets>
    <sheet name="運轉申報書" sheetId="1" r:id="rId1"/>
    <sheet name="工作表3" sheetId="10" state="hidden" r:id="rId2"/>
    <sheet name="附件一" sheetId="2" r:id="rId3"/>
    <sheet name="附件二" sheetId="3" r:id="rId4"/>
    <sheet name="附件三" sheetId="4" r:id="rId5"/>
    <sheet name="附件四" sheetId="9" r:id="rId6"/>
    <sheet name="附件五" sheetId="8" r:id="rId7"/>
    <sheet name="工作表2" sheetId="7" state="hidden" r:id="rId8"/>
    <sheet name="工作表1" sheetId="5" state="hidden" r:id="rId9"/>
  </sheets>
  <definedNames>
    <definedName name="_Hlk190301092" localSheetId="0">運轉申報書!$A$118</definedName>
    <definedName name="_xlnm.Print_Area" localSheetId="4">附件三!$A$1:$Q$35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61" i="1" l="1"/>
  <c r="O40" i="1"/>
  <c r="O41" i="1"/>
  <c r="O42" i="1"/>
  <c r="O43" i="1"/>
  <c r="O44" i="1"/>
  <c r="O45" i="1"/>
  <c r="O46" i="1"/>
  <c r="O47" i="1"/>
  <c r="O48" i="1"/>
  <c r="O49" i="1"/>
  <c r="O50" i="1"/>
  <c r="O51" i="1"/>
  <c r="O52" i="1"/>
  <c r="O53" i="1"/>
  <c r="E55" i="1"/>
  <c r="H55" i="1"/>
  <c r="K55" i="1"/>
  <c r="O39" i="1"/>
  <c r="O10" i="1"/>
  <c r="O11" i="1"/>
  <c r="O12" i="1"/>
  <c r="O13" i="1"/>
  <c r="O14" i="1"/>
  <c r="O15" i="1"/>
  <c r="O16" i="1"/>
  <c r="O17" i="1"/>
  <c r="O18" i="1"/>
  <c r="O19" i="1"/>
  <c r="O21" i="1" l="1"/>
  <c r="O55" i="1"/>
  <c r="C40" i="1"/>
  <c r="C41" i="1"/>
  <c r="C42" i="1"/>
  <c r="C43" i="1"/>
  <c r="C44" i="1"/>
  <c r="C45" i="1"/>
  <c r="C46" i="1"/>
  <c r="C47" i="1"/>
  <c r="C48" i="1"/>
  <c r="C49" i="1"/>
  <c r="C50" i="1"/>
  <c r="C51" i="1"/>
  <c r="C52" i="1"/>
  <c r="C53" i="1"/>
  <c r="C11" i="1"/>
  <c r="C12" i="1"/>
  <c r="C13" i="1"/>
  <c r="C14" i="1"/>
  <c r="C15" i="1"/>
  <c r="C16" i="1"/>
  <c r="C17" i="1"/>
  <c r="C18" i="1"/>
  <c r="C19" i="1"/>
  <c r="Q40" i="3" l="1"/>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39" i="3"/>
  <c r="Q5" i="3"/>
  <c r="Q6" i="3"/>
  <c r="Q7" i="3"/>
  <c r="Q8" i="3"/>
  <c r="Q9" i="3"/>
  <c r="Q10" i="3"/>
  <c r="Q11" i="3"/>
  <c r="Q12" i="3"/>
  <c r="Q13" i="3"/>
  <c r="Q14" i="3"/>
  <c r="Q15" i="3"/>
  <c r="Q16" i="3"/>
  <c r="Q17" i="3"/>
  <c r="Q18" i="3"/>
  <c r="Q19" i="3"/>
  <c r="Q20" i="3"/>
  <c r="Q21" i="3"/>
  <c r="Q22" i="3"/>
  <c r="Q23" i="3"/>
  <c r="Q24" i="3"/>
  <c r="Q25" i="3"/>
  <c r="Q26" i="3"/>
  <c r="Q27" i="3"/>
  <c r="Q28" i="3"/>
  <c r="Q29" i="3"/>
  <c r="Q30" i="3"/>
  <c r="Q31" i="3"/>
  <c r="Q32" i="3"/>
  <c r="Q33" i="3"/>
  <c r="Q4" i="3"/>
  <c r="O5" i="2"/>
  <c r="P3" i="2" s="1"/>
  <c r="O8" i="2"/>
  <c r="P6" i="2" s="1"/>
  <c r="O11" i="2"/>
  <c r="P9" i="2" s="1"/>
  <c r="O14" i="2"/>
  <c r="P12" i="2" s="1"/>
  <c r="O17" i="2"/>
  <c r="P15" i="2" s="1"/>
  <c r="O20" i="2"/>
  <c r="P18" i="2" s="1"/>
  <c r="O23" i="2"/>
  <c r="P21" i="2" s="1"/>
  <c r="O26" i="2"/>
  <c r="P24" i="2" s="1"/>
  <c r="O29" i="2"/>
  <c r="P27" i="2" s="1"/>
  <c r="O32" i="2"/>
  <c r="P30" i="2" s="1"/>
  <c r="F34" i="2"/>
  <c r="Q34" i="2"/>
  <c r="O39" i="2"/>
  <c r="P37" i="2" s="1"/>
  <c r="O42" i="2"/>
  <c r="P40" i="2" s="1"/>
  <c r="O45" i="2"/>
  <c r="P43" i="2" s="1"/>
  <c r="O48" i="2"/>
  <c r="P46" i="2" s="1"/>
  <c r="O51" i="2"/>
  <c r="P49" i="2" s="1"/>
  <c r="O54" i="2"/>
  <c r="P52" i="2" s="1"/>
  <c r="O57" i="2"/>
  <c r="P55" i="2" s="1"/>
  <c r="O60" i="2"/>
  <c r="P58" i="2" s="1"/>
  <c r="O63" i="2"/>
  <c r="P61" i="2" s="1"/>
  <c r="O66" i="2"/>
  <c r="P64" i="2" s="1"/>
  <c r="F68" i="2"/>
  <c r="Q68" i="2"/>
  <c r="O76" i="2"/>
  <c r="P74" i="2" s="1"/>
  <c r="O79" i="2"/>
  <c r="P77" i="2" s="1"/>
  <c r="O82" i="2"/>
  <c r="P80" i="2" s="1"/>
  <c r="O85" i="2"/>
  <c r="P83" i="2" s="1"/>
  <c r="O88" i="2"/>
  <c r="P86" i="2" s="1"/>
  <c r="O91" i="2"/>
  <c r="P89" i="2" s="1"/>
  <c r="O94" i="2"/>
  <c r="P92" i="2" s="1"/>
  <c r="O97" i="2"/>
  <c r="P95" i="2" s="1"/>
  <c r="O100" i="2"/>
  <c r="P98" i="2" s="1"/>
  <c r="O103" i="2"/>
  <c r="P101" i="2" s="1"/>
  <c r="F105" i="2"/>
  <c r="Q105" i="2"/>
  <c r="K21" i="1"/>
  <c r="H21" i="1"/>
  <c r="E21" i="1"/>
  <c r="C10" i="1"/>
  <c r="O59" i="1" l="1"/>
  <c r="L65" i="1" s="1"/>
  <c r="Q69" i="3"/>
  <c r="Q34" i="3"/>
  <c r="L105" i="2"/>
  <c r="N105" i="2" s="1"/>
  <c r="L68" i="2"/>
  <c r="N68" i="2" s="1"/>
  <c r="P2" i="2"/>
  <c r="L34" i="2"/>
  <c r="N34" i="2" s="1"/>
  <c r="N32" i="4"/>
  <c r="O63" i="1" s="1"/>
  <c r="N30" i="4"/>
  <c r="Q31" i="4" s="1"/>
  <c r="I29" i="4"/>
  <c r="N27" i="4"/>
  <c r="Q28" i="4" s="1"/>
  <c r="I26" i="4"/>
  <c r="Q25" i="4"/>
  <c r="N24" i="4"/>
  <c r="I23" i="4"/>
  <c r="N21" i="4"/>
  <c r="Q22" i="4" s="1"/>
  <c r="I20" i="4"/>
  <c r="N18" i="4"/>
  <c r="Q19" i="4" s="1"/>
  <c r="I17" i="4"/>
  <c r="N15" i="4"/>
  <c r="Q16" i="4" s="1"/>
  <c r="I14" i="4"/>
  <c r="N12" i="4"/>
  <c r="Q13" i="4" s="1"/>
  <c r="I11" i="4"/>
  <c r="N9" i="4"/>
  <c r="Q10" i="4" s="1"/>
  <c r="I8" i="4"/>
  <c r="N6" i="4"/>
  <c r="Q7" i="4" s="1"/>
  <c r="I5" i="4"/>
  <c r="N3" i="4"/>
  <c r="Q4" i="4" s="1"/>
  <c r="I2" i="4"/>
  <c r="O69" i="3"/>
  <c r="M68" i="3"/>
  <c r="M67" i="3"/>
  <c r="M66" i="3"/>
  <c r="M65" i="3"/>
  <c r="M64" i="3"/>
  <c r="M63" i="3"/>
  <c r="M62" i="3"/>
  <c r="M61" i="3"/>
  <c r="M60" i="3"/>
  <c r="M59" i="3"/>
  <c r="M58" i="3"/>
  <c r="M57" i="3"/>
  <c r="M56" i="3"/>
  <c r="M55" i="3"/>
  <c r="M54" i="3"/>
  <c r="M53" i="3"/>
  <c r="M52" i="3"/>
  <c r="M51" i="3"/>
  <c r="M50" i="3"/>
  <c r="M49" i="3"/>
  <c r="M48" i="3"/>
  <c r="M47" i="3"/>
  <c r="M46" i="3"/>
  <c r="M45" i="3"/>
  <c r="M44" i="3"/>
  <c r="M43" i="3"/>
  <c r="M42" i="3"/>
  <c r="M41" i="3"/>
  <c r="M40" i="3"/>
  <c r="O34" i="3"/>
  <c r="M33" i="3"/>
  <c r="M32" i="3"/>
  <c r="M31" i="3"/>
  <c r="M30" i="3"/>
  <c r="M29" i="3"/>
  <c r="M28" i="3"/>
  <c r="M27" i="3"/>
  <c r="M26" i="3"/>
  <c r="M25" i="3"/>
  <c r="M24" i="3"/>
  <c r="M23" i="3"/>
  <c r="M22" i="3"/>
  <c r="M21" i="3"/>
  <c r="M20" i="3"/>
  <c r="M19" i="3"/>
  <c r="M18" i="3"/>
  <c r="M17" i="3"/>
  <c r="M16" i="3"/>
  <c r="M15" i="3"/>
  <c r="M14" i="3"/>
  <c r="M13" i="3"/>
  <c r="M12" i="3"/>
  <c r="M11" i="3"/>
  <c r="M10" i="3"/>
  <c r="M9" i="3"/>
  <c r="M8" i="3"/>
  <c r="M7" i="3"/>
  <c r="M6" i="3"/>
  <c r="C39" i="1"/>
  <c r="L33" i="1"/>
  <c r="I31" i="1"/>
  <c r="M39" i="3" l="1"/>
  <c r="M69" i="3" s="1"/>
  <c r="M22" i="1"/>
  <c r="N22" i="1" s="1"/>
  <c r="Q22" i="1" s="1"/>
  <c r="D56" i="1"/>
  <c r="E56" i="1" s="1"/>
  <c r="G56" i="1" s="1"/>
  <c r="O1" i="4"/>
  <c r="M34" i="3"/>
  <c r="H22" i="1"/>
  <c r="I22" i="1" s="1"/>
  <c r="L22" i="1" s="1"/>
  <c r="D22" i="1"/>
  <c r="E22" i="1" s="1"/>
  <c r="G22" i="1" s="1"/>
  <c r="M56" i="1"/>
  <c r="N56" i="1" s="1"/>
  <c r="Q56" i="1" s="1"/>
  <c r="H56" i="1"/>
  <c r="I56" i="1" s="1"/>
  <c r="L56" i="1" s="1"/>
  <c r="N65" i="1" l="1"/>
  <c r="N66" i="1" l="1"/>
</calcChain>
</file>

<file path=xl/sharedStrings.xml><?xml version="1.0" encoding="utf-8"?>
<sst xmlns="http://schemas.openxmlformats.org/spreadsheetml/2006/main" count="1185" uniqueCount="270">
  <si>
    <t>一、再生能源義務用戶基本資料</t>
    <phoneticPr fontId="4" type="noConversion"/>
  </si>
  <si>
    <t>用戶名稱</t>
    <phoneticPr fontId="4" type="noConversion"/>
  </si>
  <si>
    <t>統一編號</t>
  </si>
  <si>
    <t>聯絡地址</t>
    <phoneticPr fontId="4" type="noConversion"/>
  </si>
  <si>
    <t>代表電號</t>
    <phoneticPr fontId="4" type="noConversion"/>
  </si>
  <si>
    <t>二、規劃履行義務資訊(應申報但尚未完成履行)</t>
    <phoneticPr fontId="4" type="noConversion"/>
  </si>
  <si>
    <t>通知
年度</t>
    <phoneticPr fontId="4" type="noConversion"/>
  </si>
  <si>
    <t>用戶電號</t>
    <phoneticPr fontId="4" type="noConversion"/>
  </si>
  <si>
    <t>通知義務
裝置容量</t>
    <phoneticPr fontId="4" type="noConversion"/>
  </si>
  <si>
    <t>有無
更正/異動</t>
    <phoneticPr fontId="4" type="noConversion"/>
  </si>
  <si>
    <t>應履行義務
裝置容量</t>
    <phoneticPr fontId="4" type="noConversion"/>
  </si>
  <si>
    <t>瓩</t>
  </si>
  <si>
    <t>瓩</t>
    <phoneticPr fontId="4" type="noConversion"/>
  </si>
  <si>
    <t>（一）設置再生能源發電設備（可複選）：</t>
    <phoneticPr fontId="4" type="noConversion"/>
  </si>
  <si>
    <t>再生能源類別：</t>
    <phoneticPr fontId="4" type="noConversion"/>
  </si>
  <si>
    <t>）</t>
    <phoneticPr fontId="4" type="noConversion"/>
  </si>
  <si>
    <t>預計設置裝置容量</t>
    <phoneticPr fontId="4" type="noConversion"/>
  </si>
  <si>
    <t>（二）購買再生能源電力及憑證：</t>
    <phoneticPr fontId="4" type="noConversion"/>
  </si>
  <si>
    <t>預計履行義務裝置容量</t>
    <phoneticPr fontId="4" type="noConversion"/>
  </si>
  <si>
    <t>（三）設置儲能設備：</t>
    <phoneticPr fontId="4" type="noConversion"/>
  </si>
  <si>
    <t>儲能設置容量</t>
    <phoneticPr fontId="4" type="noConversion"/>
  </si>
  <si>
    <t>度(kWh)</t>
    <phoneticPr fontId="4" type="noConversion"/>
  </si>
  <si>
    <t>（設置容量以義務裝置容量乘以最小供電時數2小時計算之）</t>
    <phoneticPr fontId="4" type="noConversion"/>
  </si>
  <si>
    <t>規劃履行義務裝置容量合計：</t>
    <phoneticPr fontId="4" type="noConversion"/>
  </si>
  <si>
    <t>三、完成履行義務資訊(應申報且已完成履行)</t>
    <phoneticPr fontId="4" type="noConversion"/>
  </si>
  <si>
    <t>（一）再生能源發電設備：</t>
    <phoneticPr fontId="4" type="noConversion"/>
  </si>
  <si>
    <t>（請填寫附件一）</t>
    <phoneticPr fontId="4" type="noConversion"/>
  </si>
  <si>
    <t>完成履行義務裝置容量：</t>
    <phoneticPr fontId="4" type="noConversion"/>
  </si>
  <si>
    <t>（二）再生能源電力及憑證：</t>
    <phoneticPr fontId="4" type="noConversion"/>
  </si>
  <si>
    <t>（請填寫附件二）</t>
    <phoneticPr fontId="4" type="noConversion"/>
  </si>
  <si>
    <t>（三）儲能設備：</t>
    <phoneticPr fontId="4" type="noConversion"/>
  </si>
  <si>
    <t>（請填寫附件三）</t>
    <phoneticPr fontId="4" type="noConversion"/>
  </si>
  <si>
    <t>完成履行義務裝置容量合計：</t>
    <phoneticPr fontId="4" type="noConversion"/>
  </si>
  <si>
    <t>申報人
簽名或蓋章</t>
    <phoneticPr fontId="4" type="noConversion"/>
  </si>
  <si>
    <t>聯絡電話</t>
    <phoneticPr fontId="4" type="noConversion"/>
  </si>
  <si>
    <t>聯絡電子信箱</t>
    <phoneticPr fontId="4" type="noConversion"/>
  </si>
  <si>
    <t>一、再生能源義務用戶基本資料：</t>
  </si>
  <si>
    <t>二、規劃履行義務資訊（應申報但尚未完成義務履行者）：</t>
  </si>
  <si>
    <t>三、完成履行義務資訊（應申報且已完成義務履行者）：</t>
  </si>
  <si>
    <t>太陽光電</t>
  </si>
  <si>
    <t>離岸風力</t>
  </si>
  <si>
    <t>小水力</t>
  </si>
  <si>
    <t>地熱能</t>
  </si>
  <si>
    <t>廢棄物</t>
  </si>
  <si>
    <t>四、平均發電功率說明：</t>
  </si>
  <si>
    <t>符合要件：</t>
    <phoneticPr fontId="4" type="noConversion"/>
  </si>
  <si>
    <t xml:space="preserve">再生能源發電設備總發電量 ≥ 總裝置容量 x 本辦法附件參數x 80% </t>
  </si>
  <si>
    <t>範例：</t>
    <phoneticPr fontId="4" type="noConversion"/>
  </si>
  <si>
    <t>完成設置之太陽光電發電設備總裝置容量為500瓩。太陽光電參數為1,250（度/瓩）</t>
  </si>
  <si>
    <t>判斷標準：</t>
    <phoneticPr fontId="4" type="noConversion"/>
  </si>
  <si>
    <t>發電功率平均值80%＝ 500瓩 x 1,250（度/瓩） x 80% =500,000（瓩·時）。</t>
  </si>
  <si>
    <t>實際發電量平均值：</t>
    <phoneticPr fontId="4" type="noConversion"/>
  </si>
  <si>
    <t>若義務用戶之年發電量為600,000瓩·時；600,000瓩·時 ≥ 500,000瓩·時 符合</t>
  </si>
  <si>
    <t>五、深度放電功率說明</t>
  </si>
  <si>
    <t xml:space="preserve">儲能設備總放電量 / 2小時 ≥ 深度放電功率 x 80% </t>
  </si>
  <si>
    <t>再生能源義務用戶之儲能設備額定功率為500瓩，標稱容量為1,000瓩·時。</t>
  </si>
  <si>
    <t>深度放電功率平均值80%＝500瓩x 80%＝400瓩。</t>
  </si>
  <si>
    <t>2小時實際深度放電功率平均值：</t>
    <phoneticPr fontId="4" type="noConversion"/>
  </si>
  <si>
    <t>設備編號1.</t>
    <phoneticPr fontId="4" type="noConversion"/>
  </si>
  <si>
    <t>發電設備取得文件：</t>
    <phoneticPr fontId="4" type="noConversion"/>
  </si>
  <si>
    <t>同意備案編號：</t>
    <phoneticPr fontId="4" type="noConversion"/>
  </si>
  <si>
    <t>設備登記編號(無則免填)：</t>
    <phoneticPr fontId="4" type="noConversion"/>
  </si>
  <si>
    <t>裝置容量：</t>
    <phoneticPr fontId="4" type="noConversion"/>
  </si>
  <si>
    <t>年發電量：</t>
    <phoneticPr fontId="4" type="noConversion"/>
  </si>
  <si>
    <t>瓩·時</t>
    <phoneticPr fontId="4" type="noConversion"/>
  </si>
  <si>
    <t>裝置容量x附件參數（</t>
    <phoneticPr fontId="4" type="noConversion"/>
  </si>
  <si>
    <t>x80%=</t>
    <phoneticPr fontId="4" type="noConversion"/>
  </si>
  <si>
    <t>瓩·時</t>
  </si>
  <si>
    <t>設備編號2.</t>
    <phoneticPr fontId="4" type="noConversion"/>
  </si>
  <si>
    <t>設備編號3.</t>
    <phoneticPr fontId="4" type="noConversion"/>
  </si>
  <si>
    <t>設備編號4.</t>
    <phoneticPr fontId="4" type="noConversion"/>
  </si>
  <si>
    <t>設備編號5.</t>
    <phoneticPr fontId="4" type="noConversion"/>
  </si>
  <si>
    <t>設備編號6.</t>
    <phoneticPr fontId="4" type="noConversion"/>
  </si>
  <si>
    <t>設備編號7.</t>
    <phoneticPr fontId="4" type="noConversion"/>
  </si>
  <si>
    <t>設備編號8.</t>
    <phoneticPr fontId="4" type="noConversion"/>
  </si>
  <si>
    <t>設備編號9.</t>
    <phoneticPr fontId="4" type="noConversion"/>
  </si>
  <si>
    <t>設備編號10.</t>
    <phoneticPr fontId="4" type="noConversion"/>
  </si>
  <si>
    <t>總年發電量：</t>
    <phoneticPr fontId="4" type="noConversion"/>
  </si>
  <si>
    <t>80%的應發電量：</t>
    <phoneticPr fontId="4" type="noConversion"/>
  </si>
  <si>
    <t>總裝置容量</t>
    <phoneticPr fontId="4" type="noConversion"/>
  </si>
  <si>
    <t>設備編號11.</t>
    <phoneticPr fontId="4" type="noConversion"/>
  </si>
  <si>
    <t>設備編號12.</t>
    <phoneticPr fontId="4" type="noConversion"/>
  </si>
  <si>
    <t>設備編號13.</t>
    <phoneticPr fontId="4" type="noConversion"/>
  </si>
  <si>
    <t>設備編號14.</t>
    <phoneticPr fontId="4" type="noConversion"/>
  </si>
  <si>
    <t>設備編號15.</t>
    <phoneticPr fontId="4" type="noConversion"/>
  </si>
  <si>
    <t>設備編號16.</t>
    <phoneticPr fontId="4" type="noConversion"/>
  </si>
  <si>
    <t>設備編號17.</t>
    <phoneticPr fontId="4" type="noConversion"/>
  </si>
  <si>
    <t>設備編號18.</t>
    <phoneticPr fontId="4" type="noConversion"/>
  </si>
  <si>
    <t>設備編號19.</t>
    <phoneticPr fontId="4" type="noConversion"/>
  </si>
  <si>
    <t>設備編號20.</t>
    <phoneticPr fontId="4" type="noConversion"/>
  </si>
  <si>
    <t>設備編號21.</t>
    <phoneticPr fontId="4" type="noConversion"/>
  </si>
  <si>
    <t>設備編號22.</t>
    <phoneticPr fontId="4" type="noConversion"/>
  </si>
  <si>
    <t>設備編號23.</t>
    <phoneticPr fontId="4" type="noConversion"/>
  </si>
  <si>
    <t>設備編號24.</t>
    <phoneticPr fontId="4" type="noConversion"/>
  </si>
  <si>
    <t>設備編號25.</t>
    <phoneticPr fontId="4" type="noConversion"/>
  </si>
  <si>
    <t>設備編號26.</t>
    <phoneticPr fontId="4" type="noConversion"/>
  </si>
  <si>
    <t>設備編號27.</t>
    <phoneticPr fontId="4" type="noConversion"/>
  </si>
  <si>
    <t>設備編號28.</t>
    <phoneticPr fontId="4" type="noConversion"/>
  </si>
  <si>
    <t>設備編號29.</t>
    <phoneticPr fontId="4" type="noConversion"/>
  </si>
  <si>
    <t>設備編號30.</t>
    <phoneticPr fontId="4" type="noConversion"/>
  </si>
  <si>
    <t>再生能源類別</t>
    <phoneticPr fontId="4" type="noConversion"/>
  </si>
  <si>
    <t>憑證號碼</t>
    <phoneticPr fontId="4" type="noConversion"/>
  </si>
  <si>
    <t>履行義務裝置容量</t>
    <phoneticPr fontId="4" type="noConversion"/>
  </si>
  <si>
    <t>電量參數</t>
  </si>
  <si>
    <t>度數</t>
    <phoneticPr fontId="4" type="noConversion"/>
  </si>
  <si>
    <t>憑證張數</t>
    <phoneticPr fontId="4" type="noConversion"/>
  </si>
  <si>
    <t>憑證1.</t>
    <phoneticPr fontId="4" type="noConversion"/>
  </si>
  <si>
    <t>～</t>
    <phoneticPr fontId="4" type="noConversion"/>
  </si>
  <si>
    <t>憑證2.</t>
  </si>
  <si>
    <t>憑證3.</t>
  </si>
  <si>
    <t>憑證4.</t>
  </si>
  <si>
    <t>憑證5.</t>
  </si>
  <si>
    <t>憑證6.</t>
  </si>
  <si>
    <t>憑證7.</t>
  </si>
  <si>
    <t>憑證8.</t>
    <phoneticPr fontId="4" type="noConversion"/>
  </si>
  <si>
    <t>憑證9.</t>
    <phoneticPr fontId="4" type="noConversion"/>
  </si>
  <si>
    <t>憑證10.</t>
  </si>
  <si>
    <t>憑證11.</t>
    <phoneticPr fontId="4" type="noConversion"/>
  </si>
  <si>
    <t>憑證12.</t>
    <phoneticPr fontId="4" type="noConversion"/>
  </si>
  <si>
    <t>憑證13.</t>
    <phoneticPr fontId="4" type="noConversion"/>
  </si>
  <si>
    <t>憑證14.</t>
    <phoneticPr fontId="4" type="noConversion"/>
  </si>
  <si>
    <t>憑證15.</t>
    <phoneticPr fontId="4" type="noConversion"/>
  </si>
  <si>
    <t>憑證16.</t>
    <phoneticPr fontId="4" type="noConversion"/>
  </si>
  <si>
    <t>憑證17.</t>
    <phoneticPr fontId="4" type="noConversion"/>
  </si>
  <si>
    <t>憑證18.</t>
    <phoneticPr fontId="4" type="noConversion"/>
  </si>
  <si>
    <t>憑證19.</t>
    <phoneticPr fontId="4" type="noConversion"/>
  </si>
  <si>
    <t>憑證20.</t>
    <phoneticPr fontId="4" type="noConversion"/>
  </si>
  <si>
    <t>憑證21.</t>
    <phoneticPr fontId="4" type="noConversion"/>
  </si>
  <si>
    <t>憑證22.</t>
    <phoneticPr fontId="4" type="noConversion"/>
  </si>
  <si>
    <t>憑證23.</t>
    <phoneticPr fontId="4" type="noConversion"/>
  </si>
  <si>
    <t>憑證24.</t>
    <phoneticPr fontId="4" type="noConversion"/>
  </si>
  <si>
    <t>憑證25.</t>
    <phoneticPr fontId="4" type="noConversion"/>
  </si>
  <si>
    <t>憑證26.</t>
    <phoneticPr fontId="4" type="noConversion"/>
  </si>
  <si>
    <t>憑證27.</t>
    <phoneticPr fontId="4" type="noConversion"/>
  </si>
  <si>
    <t>憑證28.</t>
    <phoneticPr fontId="4" type="noConversion"/>
  </si>
  <si>
    <t>憑證29.</t>
    <phoneticPr fontId="4" type="noConversion"/>
  </si>
  <si>
    <t>憑證30.</t>
    <phoneticPr fontId="4" type="noConversion"/>
  </si>
  <si>
    <t>總計</t>
    <phoneticPr fontId="4" type="noConversion"/>
  </si>
  <si>
    <t>憑證31.</t>
    <phoneticPr fontId="4" type="noConversion"/>
  </si>
  <si>
    <t>憑證32.</t>
    <phoneticPr fontId="4" type="noConversion"/>
  </si>
  <si>
    <t>憑證33.</t>
    <phoneticPr fontId="4" type="noConversion"/>
  </si>
  <si>
    <t>憑證34.</t>
    <phoneticPr fontId="4" type="noConversion"/>
  </si>
  <si>
    <t>憑證35.</t>
    <phoneticPr fontId="4" type="noConversion"/>
  </si>
  <si>
    <t>憑證36.</t>
    <phoneticPr fontId="4" type="noConversion"/>
  </si>
  <si>
    <t>憑證37.</t>
    <phoneticPr fontId="4" type="noConversion"/>
  </si>
  <si>
    <t>憑證38.</t>
    <phoneticPr fontId="4" type="noConversion"/>
  </si>
  <si>
    <t>憑證39.</t>
    <phoneticPr fontId="4" type="noConversion"/>
  </si>
  <si>
    <t>憑證40.</t>
    <phoneticPr fontId="4" type="noConversion"/>
  </si>
  <si>
    <t>憑證41.</t>
    <phoneticPr fontId="4" type="noConversion"/>
  </si>
  <si>
    <t>憑證42.</t>
  </si>
  <si>
    <t>憑證43.</t>
  </si>
  <si>
    <t>憑證44.</t>
  </si>
  <si>
    <t>憑證45.</t>
  </si>
  <si>
    <t>憑證46.</t>
  </si>
  <si>
    <t>憑證47.</t>
  </si>
  <si>
    <t>憑證48.</t>
  </si>
  <si>
    <t>憑證49.</t>
  </si>
  <si>
    <t>憑證50.</t>
  </si>
  <si>
    <t>憑證51.</t>
  </si>
  <si>
    <t>憑證52.</t>
  </si>
  <si>
    <t>憑證53.</t>
  </si>
  <si>
    <t>憑證54.</t>
  </si>
  <si>
    <t>憑證55.</t>
  </si>
  <si>
    <t>憑證56.</t>
  </si>
  <si>
    <t>憑證57.</t>
  </si>
  <si>
    <t>憑證58.</t>
  </si>
  <si>
    <t>憑證59.</t>
  </si>
  <si>
    <t>憑證60.</t>
  </si>
  <si>
    <t>設備1.</t>
    <phoneticPr fontId="4" type="noConversion"/>
  </si>
  <si>
    <t>完成履行義務裝置容量</t>
    <phoneticPr fontId="4" type="noConversion"/>
  </si>
  <si>
    <t>放電功率</t>
    <phoneticPr fontId="4" type="noConversion"/>
  </si>
  <si>
    <t>上半年</t>
    <phoneticPr fontId="4" type="noConversion"/>
  </si>
  <si>
    <t>下半年</t>
    <phoneticPr fontId="4" type="noConversion"/>
  </si>
  <si>
    <t>放電功率平均值80%</t>
    <phoneticPr fontId="4" type="noConversion"/>
  </si>
  <si>
    <t>儲能設備同意函號：</t>
    <phoneticPr fontId="4" type="noConversion"/>
  </si>
  <si>
    <t>設置完成日期</t>
    <phoneticPr fontId="4" type="noConversion"/>
  </si>
  <si>
    <t>年</t>
    <phoneticPr fontId="4" type="noConversion"/>
  </si>
  <si>
    <t>月</t>
    <phoneticPr fontId="4" type="noConversion"/>
  </si>
  <si>
    <t>日</t>
    <phoneticPr fontId="4" type="noConversion"/>
  </si>
  <si>
    <t>設備2.</t>
    <phoneticPr fontId="4" type="noConversion"/>
  </si>
  <si>
    <t>設備3.</t>
    <phoneticPr fontId="4" type="noConversion"/>
  </si>
  <si>
    <t>設備4.</t>
    <phoneticPr fontId="4" type="noConversion"/>
  </si>
  <si>
    <t>設備5.</t>
    <phoneticPr fontId="4" type="noConversion"/>
  </si>
  <si>
    <t>設備6.</t>
    <phoneticPr fontId="4" type="noConversion"/>
  </si>
  <si>
    <t>設備7.</t>
    <phoneticPr fontId="4" type="noConversion"/>
  </si>
  <si>
    <t>設備8.</t>
    <phoneticPr fontId="4" type="noConversion"/>
  </si>
  <si>
    <t>設備9.</t>
    <phoneticPr fontId="4" type="noConversion"/>
  </si>
  <si>
    <t>設備10.</t>
    <phoneticPr fontId="4" type="noConversion"/>
  </si>
  <si>
    <t>裝置容量合計</t>
    <phoneticPr fontId="4" type="noConversion"/>
  </si>
  <si>
    <t/>
  </si>
  <si>
    <t>生質能</t>
    <phoneticPr fontId="3" type="noConversion"/>
  </si>
  <si>
    <t>太陽光電</t>
    <phoneticPr fontId="3" type="noConversion"/>
  </si>
  <si>
    <t>離岸風力</t>
    <phoneticPr fontId="3" type="noConversion"/>
  </si>
  <si>
    <t>陸域風力</t>
    <phoneticPr fontId="3" type="noConversion"/>
  </si>
  <si>
    <t>小水力</t>
    <phoneticPr fontId="3" type="noConversion"/>
  </si>
  <si>
    <t>氫能</t>
    <phoneticPr fontId="3" type="noConversion"/>
  </si>
  <si>
    <t>地熱能</t>
    <phoneticPr fontId="3" type="noConversion"/>
  </si>
  <si>
    <t>廢棄物</t>
    <phoneticPr fontId="3" type="noConversion"/>
  </si>
  <si>
    <t>自用發電設備登記證</t>
    <phoneticPr fontId="3" type="noConversion"/>
  </si>
  <si>
    <t>設備登記文件</t>
    <phoneticPr fontId="3" type="noConversion"/>
  </si>
  <si>
    <t>併聯試運轉函</t>
    <phoneticPr fontId="3" type="noConversion"/>
  </si>
  <si>
    <t>有更正</t>
    <phoneticPr fontId="3" type="noConversion"/>
  </si>
  <si>
    <t>有異動</t>
    <phoneticPr fontId="3" type="noConversion"/>
  </si>
  <si>
    <t>有更正及異動</t>
    <phoneticPr fontId="3" type="noConversion"/>
  </si>
  <si>
    <t>無</t>
    <phoneticPr fontId="3" type="noConversion"/>
  </si>
  <si>
    <t>應完成年度</t>
    <phoneticPr fontId="4" type="noConversion"/>
  </si>
  <si>
    <t>預計完成年度</t>
    <phoneticPr fontId="4" type="noConversion"/>
  </si>
  <si>
    <t>瓩</t>
    <phoneticPr fontId="3" type="noConversion"/>
  </si>
  <si>
    <t>扣減裝置容量</t>
    <phoneticPr fontId="4" type="noConversion"/>
  </si>
  <si>
    <t>__月__日（上半年）</t>
  </si>
  <si>
    <t>__月__日（下半年）</t>
  </si>
  <si>
    <t xml:space="preserve">儲能設備正式運轉日期：（＿年/＿月/＿日）   </t>
  </si>
  <si>
    <t>儲能組件種類：________（範例：鋰三元電池)</t>
  </si>
  <si>
    <t>儲能設備維轉情形（請依實際維運情形填寫，無則免填）</t>
  </si>
  <si>
    <t>故障項目</t>
  </si>
  <si>
    <t>故障原因</t>
  </si>
  <si>
    <t>故障日期</t>
  </si>
  <si>
    <t>修復日期</t>
  </si>
  <si>
    <t>年   月   日</t>
  </si>
  <si>
    <t>維運人員簽名</t>
  </si>
  <si>
    <t>月份</t>
  </si>
  <si>
    <t>發電量（度）</t>
  </si>
  <si>
    <t>總計</t>
  </si>
  <si>
    <t xml:space="preserve">再生能源發電設備併聯試運轉日期：（__年/__月/__日） </t>
  </si>
  <si>
    <t>再生能源種類：________（範例：太陽光電）</t>
  </si>
  <si>
    <t>再生能源發電設備維運情形（請依實際維運情形填寫，無則免填）</t>
  </si>
  <si>
    <t xml:space="preserve"> （以下請自行擴充）</t>
  </si>
  <si>
    <t>請確實填寫再生能源發電設備維運記錄表，並請相關維運人員簽名。</t>
  </si>
  <si>
    <t>設備若因不可歸責因素導致故障，後續將視情況派員協助輔導與查核。</t>
  </si>
  <si>
    <t>表格說明</t>
    <phoneticPr fontId="3" type="noConversion"/>
  </si>
  <si>
    <t>憑證發電度數計算參數</t>
  </si>
  <si>
    <t>再生能源類別之每瓩
年售電量參數（度/瓩）</t>
    <phoneticPr fontId="3" type="noConversion"/>
  </si>
  <si>
    <t>陸域風力
（不及30瓩）</t>
    <phoneticPr fontId="3" type="noConversion"/>
  </si>
  <si>
    <t>陸域風力
（30瓩以上）</t>
    <phoneticPr fontId="3" type="noConversion"/>
  </si>
  <si>
    <t>生質能
（無厭氧消化設備）</t>
    <phoneticPr fontId="3" type="noConversion"/>
  </si>
  <si>
    <t>生質能
（有厭氧消化設備）</t>
    <phoneticPr fontId="3" type="noConversion"/>
  </si>
  <si>
    <t>１、用戶名稱：經合併之再生能源義務用戶請填代表戶名稱。</t>
    <phoneticPr fontId="3" type="noConversion"/>
  </si>
  <si>
    <t>２、統一編號：請填總公司統一編號。</t>
    <phoneticPr fontId="4" type="noConversion"/>
  </si>
  <si>
    <t>３、代表電號：經合併之再生能源義務用戶請填代表電號。</t>
    <phoneticPr fontId="4" type="noConversion"/>
  </si>
  <si>
    <t>４、請義務用戶一併檢附第一次通知函文及附件影本以利申報流程辦理。</t>
    <phoneticPr fontId="4" type="noConversion"/>
  </si>
  <si>
    <t>３、如再生能源義務用戶先前曾提送義務執行計畫書，請用戶一併檢附前次計畫書同意函文影本以利審查。</t>
    <phoneticPr fontId="3" type="noConversion"/>
  </si>
  <si>
    <t>1、深度放電紀錄（上下半年各計1次，時間需間隔6個月以上）</t>
    <phoneticPr fontId="3" type="noConversion"/>
  </si>
  <si>
    <t>備註：請檢附清楚且可辨識之深度放電起訖畫面</t>
    <phoneticPr fontId="3" type="noConversion"/>
  </si>
  <si>
    <t>（以下請自行擴充）</t>
  </si>
  <si>
    <t>請確實填寫儲能設備維運記錄表，並請相關維運人員簽名。</t>
  </si>
  <si>
    <t>請依儲能設備實際運轉及維運情形自行擴充表格內容。</t>
  </si>
  <si>
    <t>預計完成
年度</t>
    <phoneticPr fontId="4" type="noConversion"/>
  </si>
  <si>
    <t>更正/異動後
裝置容量</t>
    <phoneticPr fontId="4" type="noConversion"/>
  </si>
  <si>
    <t>監控（Monitor）紀錄</t>
    <phoneticPr fontId="3" type="noConversion"/>
  </si>
  <si>
    <t>提醒事項</t>
    <phoneticPr fontId="3" type="noConversion"/>
  </si>
  <si>
    <t>５、請義務用戶一併檢附義務執行計畫書同意備查函文影本，以利申報流程辦理。</t>
    <phoneticPr fontId="4" type="noConversion"/>
  </si>
  <si>
    <t>１、各電號若已合併、扣減、異動或更正者，請一併檢附相關核定函文影本。</t>
    <phoneticPr fontId="4" type="noConversion"/>
  </si>
  <si>
    <t>２、如再生能源義務用戶申請同一法人合併，請代表戶檢附本局通知其他合併戶履行義務相關函文影本。</t>
    <phoneticPr fontId="3" type="noConversion"/>
  </si>
  <si>
    <t>請以發函方式申報並檢附運轉申報資料、相關證明文件影本，寄送至臺北市政府產業發展局(臺北市信義區市府路一號10樓)</t>
    <phoneticPr fontId="4" type="noConversion"/>
  </si>
  <si>
    <t>１、各電號若有合併、扣減、異動或更正者，可一併檢附再生能源義務用戶義務執行計畫書變更表一同提交申請審核，以利申報流程辦理。</t>
    <phoneticPr fontId="4" type="noConversion"/>
  </si>
  <si>
    <t>４、若再生能源義務用戶已有既設之自用發電設備，請檢附發電業執照影本、自用發電設備登記證影本或設備登記文件影本，以利申報流程辦理。</t>
    <phoneticPr fontId="3" type="noConversion"/>
  </si>
  <si>
    <r>
      <t xml:space="preserve">900 瓩·時/ 2小時 ＝ 450瓩；450瓩 </t>
    </r>
    <r>
      <rPr>
        <sz val="10"/>
        <rFont val="新細明體"/>
        <family val="2"/>
      </rPr>
      <t>≥</t>
    </r>
    <r>
      <rPr>
        <sz val="10"/>
        <rFont val="微軟正黑體"/>
        <family val="2"/>
        <charset val="136"/>
      </rPr>
      <t xml:space="preserve"> 400瓩。符合</t>
    </r>
  </si>
  <si>
    <r>
      <t>放電量：</t>
    </r>
    <r>
      <rPr>
        <u/>
        <sz val="10"/>
        <color rgb="FF000000"/>
        <rFont val="標楷體"/>
        <family val="4"/>
        <charset val="136"/>
      </rPr>
      <t xml:space="preserve">         　　</t>
    </r>
    <r>
      <rPr>
        <sz val="10"/>
        <color rgb="FF000000"/>
        <rFont val="標楷體"/>
        <family val="4"/>
        <charset val="136"/>
      </rPr>
      <t>度</t>
    </r>
  </si>
  <si>
    <t>2、運轉及維運紀錄表</t>
    <phoneticPr fontId="3" type="noConversion"/>
  </si>
  <si>
    <t>1、每月發電量紀錄（以月底結算）</t>
    <phoneticPr fontId="3" type="noConversion"/>
  </si>
  <si>
    <t>2、維運紀錄表</t>
    <phoneticPr fontId="3" type="noConversion"/>
  </si>
  <si>
    <t>附件4-設置再生能源發電設備發電量紀錄及維運紀錄表</t>
    <phoneticPr fontId="3" type="noConversion"/>
  </si>
  <si>
    <t>附件1-設置再生能源發電設備：</t>
    <phoneticPr fontId="4" type="noConversion"/>
  </si>
  <si>
    <t>附件2-再生能源電力及憑證：</t>
    <phoneticPr fontId="4" type="noConversion"/>
  </si>
  <si>
    <t>附件3-設置儲能設備：</t>
    <phoneticPr fontId="4" type="noConversion"/>
  </si>
  <si>
    <t>附件5-設置儲能設備放電紀錄及維運紀錄表</t>
    <phoneticPr fontId="3" type="noConversion"/>
  </si>
  <si>
    <t>２、再生能源發電設備：請填寫附件1及附件4，尚未取得自用發電設備登記證或設備登記文件者，
　　得以下拉式選單選擇以檢附併聯試運轉函進行申報，並請儘速提供自用發電設備登記證或設備登記文件。</t>
    <phoneticPr fontId="4" type="noConversion"/>
  </si>
  <si>
    <t>３、再生能源電力及憑證：請填寫附件2，憑證號碼可以連號表示，請一併檢附下載憑證。</t>
    <phoneticPr fontId="4" type="noConversion"/>
  </si>
  <si>
    <t>４、儲能設備：請填寫附件3，以取得送電回條日期為儲能設備設置完成日期；請填寫附件5深度放電紀錄、運轉及維運紀錄表。</t>
    <phoneticPr fontId="3" type="noConversion"/>
  </si>
  <si>
    <t>再生能源義務用戶設備運轉資料</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</si>
</sst>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Red]\(0.000\)"/>
    <numFmt numFmtId="177" formatCode="#,##0.000_);[Red]\(#,##0.000\)"/>
    <numFmt numFmtId="178" formatCode="0.000_ "/>
    <numFmt numFmtId="179" formatCode="0.000"/>
    <numFmt numFmtId="180" formatCode="0.0"/>
    <numFmt numFmtId="181" formatCode="0.00_);[Red]\(0.00\)"/>
  </numFmts>
  <fonts count="37" x14ac:knownFonts="1">
    <font>
      <sz val="12"/>
      <color theme="1"/>
      <name val="微軟正黑體"/>
      <family val="2"/>
      <charset val="136"/>
      <scheme val="minor"/>
    </font>
    <font>
      <sz val="10"/>
      <color theme="1"/>
      <name val="微軟正黑體"/>
      <family val="2"/>
      <charset val="136"/>
    </font>
    <font>
      <sz val="11"/>
      <color theme="1"/>
      <name val="微軟正黑體"/>
      <family val="2"/>
      <charset val="136"/>
    </font>
    <font>
      <sz val="9"/>
      <name val="微軟正黑體"/>
      <family val="2"/>
      <charset val="136"/>
      <scheme val="minor"/>
    </font>
    <font>
      <sz val="9"/>
      <name val="微軟正黑體"/>
      <family val="3"/>
      <charset val="136"/>
      <scheme val="minor"/>
    </font>
    <font>
      <u/>
      <sz val="11"/>
      <color theme="1"/>
      <name val="微軟正黑體"/>
      <family val="2"/>
      <charset val="136"/>
    </font>
    <font>
      <sz val="11"/>
      <name val="微軟正黑體"/>
      <family val="2"/>
      <charset val="136"/>
    </font>
    <font>
      <b/>
      <u/>
      <sz val="11"/>
      <color theme="1"/>
      <name val="微軟正黑體"/>
      <family val="2"/>
      <charset val="136"/>
    </font>
    <font>
      <b/>
      <u/>
      <sz val="11"/>
      <color rgb="FFFF0000"/>
      <name val="微軟正黑體"/>
      <family val="2"/>
      <charset val="136"/>
    </font>
    <font>
      <b/>
      <sz val="14"/>
      <color theme="1"/>
      <name val="微軟正黑體"/>
      <family val="2"/>
      <charset val="136"/>
    </font>
    <font>
      <sz val="10"/>
      <color rgb="FFFF0000"/>
      <name val="微軟正黑體"/>
      <family val="2"/>
      <charset val="136"/>
    </font>
    <font>
      <b/>
      <sz val="11"/>
      <color theme="1"/>
      <name val="微軟正黑體"/>
      <family val="2"/>
      <charset val="136"/>
    </font>
    <font>
      <b/>
      <sz val="10"/>
      <color rgb="FFFF0000"/>
      <name val="微軟正黑體"/>
      <family val="2"/>
      <charset val="136"/>
    </font>
    <font>
      <b/>
      <sz val="11"/>
      <color rgb="FFFF0000"/>
      <name val="微軟正黑體"/>
      <family val="2"/>
      <charset val="136"/>
    </font>
    <font>
      <u/>
      <sz val="11"/>
      <color theme="10"/>
      <name val="微軟正黑體"/>
      <family val="2"/>
      <scheme val="minor"/>
    </font>
    <font>
      <u/>
      <sz val="11"/>
      <color theme="10"/>
      <name val="微軟正黑體"/>
      <family val="2"/>
      <charset val="136"/>
    </font>
    <font>
      <sz val="12"/>
      <color theme="1"/>
      <name val="微軟正黑體"/>
      <family val="2"/>
      <charset val="136"/>
    </font>
    <font>
      <sz val="10"/>
      <color theme="1"/>
      <name val="微軟正黑體"/>
      <family val="2"/>
      <charset val="136"/>
      <scheme val="minor"/>
    </font>
    <font>
      <sz val="10"/>
      <name val="微軟正黑體"/>
      <family val="2"/>
      <charset val="136"/>
    </font>
    <font>
      <b/>
      <u/>
      <sz val="10"/>
      <color theme="1"/>
      <name val="微軟正黑體"/>
      <family val="2"/>
      <charset val="136"/>
    </font>
    <font>
      <sz val="12"/>
      <name val="微軟正黑體"/>
      <family val="2"/>
      <charset val="136"/>
    </font>
    <font>
      <sz val="10"/>
      <color rgb="FF000000"/>
      <name val="微軟正黑體"/>
      <family val="2"/>
      <charset val="136"/>
    </font>
    <font>
      <b/>
      <sz val="10"/>
      <color rgb="FF000000"/>
      <name val="微軟正黑體"/>
      <family val="2"/>
      <charset val="136"/>
    </font>
    <font>
      <sz val="12"/>
      <color theme="1"/>
      <name val="標楷體"/>
      <family val="4"/>
      <charset val="136"/>
    </font>
    <font>
      <sz val="7"/>
      <color theme="1"/>
      <name val="微軟正黑體"/>
      <family val="2"/>
      <charset val="136"/>
    </font>
    <font>
      <b/>
      <u/>
      <sz val="9"/>
      <color theme="1"/>
      <name val="微軟正黑體"/>
      <family val="2"/>
      <charset val="136"/>
    </font>
    <font>
      <sz val="10"/>
      <name val="新細明體"/>
      <family val="2"/>
    </font>
    <font>
      <b/>
      <sz val="11"/>
      <name val="微軟正黑體"/>
      <family val="2"/>
      <charset val="136"/>
    </font>
    <font>
      <b/>
      <sz val="10"/>
      <color rgb="FF000000"/>
      <name val="標楷體"/>
      <family val="4"/>
      <charset val="136"/>
    </font>
    <font>
      <sz val="10"/>
      <color rgb="FF000000"/>
      <name val="標楷體"/>
      <family val="4"/>
      <charset val="136"/>
    </font>
    <font>
      <u/>
      <sz val="10"/>
      <color rgb="FF000000"/>
      <name val="標楷體"/>
      <family val="4"/>
      <charset val="136"/>
    </font>
    <font>
      <sz val="10"/>
      <color theme="1"/>
      <name val="標楷體"/>
      <family val="4"/>
      <charset val="136"/>
    </font>
    <font>
      <sz val="10"/>
      <color theme="0"/>
      <name val="標楷體"/>
      <family val="4"/>
      <charset val="136"/>
    </font>
    <font>
      <sz val="10"/>
      <color rgb="FFFF0000"/>
      <name val="標楷體"/>
      <family val="4"/>
      <charset val="136"/>
    </font>
    <font>
      <sz val="9"/>
      <color theme="1"/>
      <name val="標楷體"/>
      <family val="4"/>
      <charset val="136"/>
    </font>
    <font>
      <sz val="9"/>
      <color theme="1"/>
      <name val="微軟正黑體"/>
      <family val="2"/>
      <charset val="136"/>
      <scheme val="minor"/>
    </font>
    <font>
      <u/>
      <sz val="10"/>
      <color rgb="FFFF0000"/>
      <name val="標楷體"/>
      <family val="4"/>
      <charset val="136"/>
    </font>
  </fonts>
  <fills count="5">
    <fill>
      <patternFill patternType="none"/>
    </fill>
    <fill>
      <patternFill patternType="gray125"/>
    </fill>
    <fill>
      <patternFill patternType="solid">
        <fgColor rgb="FFFFFFCC"/>
        <bgColor indexed="64"/>
      </patternFill>
    </fill>
    <fill>
      <patternFill patternType="solid">
        <fgColor rgb="FFF2F2F2"/>
        <bgColor indexed="64"/>
      </patternFill>
    </fill>
    <fill>
      <patternFill patternType="solid">
        <fgColor rgb="FFFFFFFF"/>
        <bgColor indexed="64"/>
      </patternFill>
    </fill>
  </fills>
  <borders count="53">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2">
    <xf numFmtId="0" fontId="0" fillId="0" borderId="0">
      <alignment vertical="center"/>
    </xf>
    <xf numFmtId="0" fontId="14" fillId="0" borderId="0" applyNumberFormat="0" applyFill="0" applyBorder="0" applyAlignment="0" applyProtection="0"/>
  </cellStyleXfs>
  <cellXfs count="318">
    <xf numFmtId="0" fontId="0" fillId="0" borderId="0" xfId="0">
      <alignment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1" fillId="2" borderId="7" xfId="0" applyFont="1" applyFill="1" applyBorder="1" applyAlignment="1">
      <alignment horizontal="right" vertical="center"/>
    </xf>
    <xf numFmtId="0" fontId="1" fillId="2" borderId="3" xfId="0" applyFont="1" applyFill="1" applyBorder="1" applyAlignment="1">
      <alignment horizontal="right" vertical="center"/>
    </xf>
    <xf numFmtId="0" fontId="1" fillId="0" borderId="3" xfId="0" applyFont="1" applyBorder="1" applyAlignment="1">
      <alignment horizontal="right" vertical="center"/>
    </xf>
    <xf numFmtId="49" fontId="1" fillId="2" borderId="3"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0" fontId="1" fillId="0" borderId="8" xfId="0" applyFont="1" applyBorder="1" applyAlignment="1">
      <alignment horizontal="left" vertical="center"/>
    </xf>
    <xf numFmtId="0" fontId="1" fillId="2" borderId="9" xfId="0" applyFont="1" applyFill="1" applyBorder="1" applyAlignment="1">
      <alignment horizontal="right" vertical="center"/>
    </xf>
    <xf numFmtId="0" fontId="1" fillId="2" borderId="10" xfId="0" applyFont="1" applyFill="1" applyBorder="1" applyAlignment="1">
      <alignment horizontal="right" vertical="center"/>
    </xf>
    <xf numFmtId="0" fontId="1" fillId="0" borderId="10" xfId="0" applyFont="1" applyBorder="1" applyAlignment="1">
      <alignment horizontal="right" vertical="center"/>
    </xf>
    <xf numFmtId="0" fontId="1" fillId="0" borderId="18" xfId="0" applyFont="1" applyBorder="1" applyAlignment="1">
      <alignment horizontal="left" vertical="center"/>
    </xf>
    <xf numFmtId="176" fontId="2" fillId="0" borderId="0" xfId="0" applyNumberFormat="1" applyFont="1" applyAlignment="1">
      <alignment horizontal="right" vertical="center"/>
    </xf>
    <xf numFmtId="176" fontId="6" fillId="0" borderId="0" xfId="0" applyNumberFormat="1" applyFont="1">
      <alignment vertical="center"/>
    </xf>
    <xf numFmtId="0" fontId="2" fillId="0" borderId="4" xfId="0" applyFont="1" applyBorder="1">
      <alignment vertical="center"/>
    </xf>
    <xf numFmtId="0" fontId="2" fillId="0" borderId="5" xfId="0" applyFont="1" applyBorder="1">
      <alignment vertical="center"/>
    </xf>
    <xf numFmtId="0" fontId="2" fillId="0" borderId="5" xfId="0" applyFont="1" applyBorder="1" applyAlignment="1">
      <alignment horizontal="right" vertical="center"/>
    </xf>
    <xf numFmtId="176" fontId="2" fillId="0" borderId="5" xfId="0" applyNumberFormat="1" applyFont="1" applyBorder="1" applyAlignment="1">
      <alignment horizontal="right" vertical="center"/>
    </xf>
    <xf numFmtId="176" fontId="6" fillId="0" borderId="5" xfId="0" applyNumberFormat="1" applyFont="1" applyBorder="1">
      <alignment vertical="center"/>
    </xf>
    <xf numFmtId="176" fontId="6" fillId="0" borderId="6" xfId="0" applyNumberFormat="1" applyFont="1" applyBorder="1">
      <alignment vertical="center"/>
    </xf>
    <xf numFmtId="0" fontId="2" fillId="0" borderId="21" xfId="0" applyFont="1" applyBorder="1">
      <alignment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right" vertical="center"/>
    </xf>
    <xf numFmtId="0" fontId="2" fillId="0" borderId="20" xfId="0" applyFont="1" applyBorder="1">
      <alignment vertical="center"/>
    </xf>
    <xf numFmtId="0" fontId="1" fillId="0" borderId="20" xfId="0" applyFont="1" applyBorder="1">
      <alignment vertical="center"/>
    </xf>
    <xf numFmtId="0" fontId="2" fillId="0" borderId="20" xfId="0" applyFont="1" applyBorder="1" applyAlignment="1">
      <alignment horizontal="right" vertical="center"/>
    </xf>
    <xf numFmtId="0" fontId="1" fillId="0" borderId="20" xfId="0" applyFont="1" applyBorder="1" applyAlignment="1">
      <alignment horizontal="left" vertical="center"/>
    </xf>
    <xf numFmtId="0" fontId="2" fillId="0" borderId="2" xfId="0" applyFont="1" applyBorder="1">
      <alignment vertical="center"/>
    </xf>
    <xf numFmtId="0" fontId="2" fillId="0" borderId="24" xfId="0" applyFont="1" applyBorder="1">
      <alignment vertical="center"/>
    </xf>
    <xf numFmtId="0" fontId="2" fillId="0" borderId="1" xfId="0" applyFont="1" applyBorder="1">
      <alignment vertical="center"/>
    </xf>
    <xf numFmtId="0" fontId="1" fillId="0" borderId="10" xfId="0" applyFont="1" applyBorder="1">
      <alignment vertical="center"/>
    </xf>
    <xf numFmtId="0" fontId="1" fillId="0" borderId="12" xfId="0" applyFont="1" applyBorder="1">
      <alignment vertical="center"/>
    </xf>
    <xf numFmtId="0" fontId="1" fillId="0" borderId="11" xfId="0" applyFont="1" applyBorder="1">
      <alignment vertical="center"/>
    </xf>
    <xf numFmtId="49" fontId="2" fillId="0" borderId="0" xfId="0" applyNumberFormat="1" applyFont="1">
      <alignment vertical="center"/>
    </xf>
    <xf numFmtId="0" fontId="2" fillId="0" borderId="0" xfId="0" applyFont="1" applyAlignment="1">
      <alignment vertical="center" wrapText="1"/>
    </xf>
    <xf numFmtId="0" fontId="10" fillId="0" borderId="0" xfId="0" applyFont="1">
      <alignment vertical="center"/>
    </xf>
    <xf numFmtId="0" fontId="11" fillId="0" borderId="24" xfId="0" applyFont="1" applyBorder="1">
      <alignment vertical="center"/>
    </xf>
    <xf numFmtId="178" fontId="2" fillId="0" borderId="24" xfId="0" applyNumberFormat="1" applyFont="1" applyBorder="1">
      <alignment vertical="center"/>
    </xf>
    <xf numFmtId="0" fontId="2" fillId="0" borderId="0" xfId="0" applyFont="1" applyAlignment="1">
      <alignment horizontal="left" vertical="center"/>
    </xf>
    <xf numFmtId="0" fontId="16" fillId="0" borderId="0" xfId="0" applyFont="1">
      <alignment vertical="center"/>
    </xf>
    <xf numFmtId="0" fontId="5" fillId="0" borderId="0" xfId="0" applyFont="1" applyAlignment="1">
      <alignment horizontal="right" vertical="center"/>
    </xf>
    <xf numFmtId="177" fontId="5" fillId="0" borderId="0" xfId="0" applyNumberFormat="1" applyFont="1" applyAlignment="1">
      <alignment horizontal="right" vertical="center"/>
    </xf>
    <xf numFmtId="0" fontId="1" fillId="0" borderId="38" xfId="0" applyFont="1" applyBorder="1" applyAlignment="1">
      <alignment horizontal="right" vertical="center"/>
    </xf>
    <xf numFmtId="0" fontId="1" fillId="0" borderId="39" xfId="0" applyFont="1" applyBorder="1">
      <alignment vertical="center"/>
    </xf>
    <xf numFmtId="0" fontId="1" fillId="0" borderId="10" xfId="0" applyFont="1" applyBorder="1" applyAlignment="1">
      <alignment horizontal="center" vertical="center"/>
    </xf>
    <xf numFmtId="0" fontId="1" fillId="0" borderId="38" xfId="0"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right" vertical="center"/>
    </xf>
    <xf numFmtId="0" fontId="1" fillId="0" borderId="3" xfId="0" applyFont="1" applyBorder="1" applyAlignment="1">
      <alignment horizontal="center" vertical="center" wrapText="1"/>
    </xf>
    <xf numFmtId="0" fontId="1" fillId="0" borderId="3"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16" fillId="0" borderId="0" xfId="0" applyFont="1" applyAlignment="1">
      <alignment horizontal="center" vertical="center"/>
    </xf>
    <xf numFmtId="0" fontId="2" fillId="0" borderId="0" xfId="0" applyFont="1">
      <alignment vertical="center"/>
    </xf>
    <xf numFmtId="0" fontId="17" fillId="0" borderId="0" xfId="0" applyFont="1">
      <alignment vertical="center"/>
    </xf>
    <xf numFmtId="0" fontId="1" fillId="0" borderId="0" xfId="0" applyFont="1">
      <alignment vertical="center"/>
    </xf>
    <xf numFmtId="0" fontId="17" fillId="0" borderId="0" xfId="0" applyFont="1" applyAlignment="1">
      <alignment horizontal="center" vertical="center"/>
    </xf>
    <xf numFmtId="0" fontId="16" fillId="0" borderId="5" xfId="0" applyFont="1" applyBorder="1">
      <alignment vertical="center"/>
    </xf>
    <xf numFmtId="0" fontId="16" fillId="0" borderId="22" xfId="0" applyFont="1" applyBorder="1">
      <alignment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0" borderId="20" xfId="0" applyFont="1" applyBorder="1">
      <alignment vertical="center"/>
    </xf>
    <xf numFmtId="0" fontId="16" fillId="0" borderId="24" xfId="0" applyFont="1" applyBorder="1">
      <alignment vertical="center"/>
    </xf>
    <xf numFmtId="0" fontId="1" fillId="0" borderId="7" xfId="0" applyFont="1" applyBorder="1" applyAlignment="1">
      <alignment horizontal="center" vertical="center" wrapText="1"/>
    </xf>
    <xf numFmtId="49" fontId="1" fillId="2" borderId="10" xfId="0" applyNumberFormat="1" applyFont="1" applyFill="1" applyBorder="1" applyAlignment="1">
      <alignment horizontal="right" vertical="center"/>
    </xf>
    <xf numFmtId="176" fontId="1" fillId="2" borderId="10" xfId="0" applyNumberFormat="1" applyFont="1" applyFill="1" applyBorder="1" applyAlignment="1">
      <alignment horizontal="right" vertical="center"/>
    </xf>
    <xf numFmtId="0" fontId="18" fillId="0" borderId="0" xfId="0" applyFont="1">
      <alignment vertical="center"/>
    </xf>
    <xf numFmtId="0" fontId="1" fillId="0" borderId="39" xfId="0" applyFont="1" applyBorder="1" applyAlignment="1">
      <alignment horizontal="left" vertical="center"/>
    </xf>
    <xf numFmtId="0" fontId="19" fillId="0" borderId="0" xfId="0" applyFont="1" applyAlignment="1">
      <alignment horizontal="left" vertical="center"/>
    </xf>
    <xf numFmtId="0" fontId="1" fillId="0" borderId="8" xfId="0" applyFont="1" applyBorder="1" applyAlignment="1">
      <alignment horizontal="center" vertical="center"/>
    </xf>
    <xf numFmtId="179" fontId="7" fillId="0" borderId="0" xfId="0" applyNumberFormat="1" applyFont="1" applyAlignment="1">
      <alignment horizontal="left" vertical="center"/>
    </xf>
    <xf numFmtId="0" fontId="8" fillId="0" borderId="0" xfId="0" applyFont="1" applyAlignment="1">
      <alignment horizontal="left" vertical="center"/>
    </xf>
    <xf numFmtId="0" fontId="18" fillId="0" borderId="0" xfId="0" applyFont="1" applyAlignment="1">
      <alignment horizontal="center" vertical="center"/>
    </xf>
    <xf numFmtId="0" fontId="1" fillId="0" borderId="1" xfId="0" applyFont="1" applyBorder="1" applyAlignment="1">
      <alignment horizontal="center" vertical="center"/>
    </xf>
    <xf numFmtId="0" fontId="20" fillId="0" borderId="0" xfId="0" applyFont="1">
      <alignment vertical="center"/>
    </xf>
    <xf numFmtId="0" fontId="17" fillId="0" borderId="0" xfId="0" applyFont="1" applyAlignment="1">
      <alignment horizontal="left" vertical="center"/>
    </xf>
    <xf numFmtId="0" fontId="0" fillId="0" borderId="0" xfId="0" applyAlignment="1">
      <alignment horizontal="center" vertical="center"/>
    </xf>
    <xf numFmtId="0" fontId="21" fillId="0" borderId="2" xfId="0" applyFont="1" applyBorder="1" applyAlignment="1">
      <alignment horizontal="center" vertical="center" wrapText="1"/>
    </xf>
    <xf numFmtId="3" fontId="21" fillId="0" borderId="2" xfId="0" applyNumberFormat="1" applyFont="1" applyBorder="1" applyAlignment="1">
      <alignment horizontal="center" vertical="center" wrapText="1"/>
    </xf>
    <xf numFmtId="0" fontId="18" fillId="0" borderId="0" xfId="0" applyFont="1" applyAlignment="1">
      <alignment horizontal="left" vertical="center"/>
    </xf>
    <xf numFmtId="0" fontId="1" fillId="0" borderId="0" xfId="0" applyFont="1" applyAlignment="1">
      <alignment vertical="center"/>
    </xf>
    <xf numFmtId="177" fontId="2" fillId="0" borderId="0" xfId="0" applyNumberFormat="1" applyFont="1" applyAlignment="1">
      <alignment horizontal="right" vertical="center"/>
    </xf>
    <xf numFmtId="181" fontId="1" fillId="0" borderId="38" xfId="0" applyNumberFormat="1" applyFont="1" applyBorder="1" applyAlignment="1">
      <alignment horizontal="center" vertical="center"/>
    </xf>
    <xf numFmtId="0" fontId="1" fillId="0" borderId="18" xfId="0" applyFont="1" applyBorder="1" applyAlignment="1">
      <alignment horizontal="center" vertical="center"/>
    </xf>
    <xf numFmtId="0" fontId="2" fillId="0" borderId="0" xfId="0" applyFont="1" applyFill="1">
      <alignment vertical="center"/>
    </xf>
    <xf numFmtId="0" fontId="12" fillId="0" borderId="0" xfId="0" applyFont="1" applyFill="1">
      <alignment vertical="center"/>
    </xf>
    <xf numFmtId="0" fontId="23" fillId="0" borderId="0" xfId="0" applyFont="1">
      <alignment vertical="center"/>
    </xf>
    <xf numFmtId="0" fontId="18" fillId="0" borderId="0" xfId="0" applyFont="1" applyFill="1" applyAlignment="1">
      <alignment horizontal="left" vertical="center"/>
    </xf>
    <xf numFmtId="0" fontId="18" fillId="0" borderId="0" xfId="0" applyFont="1" applyFill="1" applyAlignment="1">
      <alignment horizontal="center" vertical="center"/>
    </xf>
    <xf numFmtId="0" fontId="18" fillId="0" borderId="0" xfId="0" applyFont="1" applyFill="1">
      <alignment vertical="center"/>
    </xf>
    <xf numFmtId="0" fontId="18" fillId="0" borderId="0" xfId="0" applyFont="1" applyBorder="1" applyAlignment="1">
      <alignment vertical="center"/>
    </xf>
    <xf numFmtId="0" fontId="18" fillId="0" borderId="0" xfId="0" applyFont="1" applyBorder="1" applyAlignment="1">
      <alignment horizontal="left" vertical="center"/>
    </xf>
    <xf numFmtId="0" fontId="18" fillId="0" borderId="0" xfId="0" applyFont="1" applyBorder="1">
      <alignment vertical="center"/>
    </xf>
    <xf numFmtId="3" fontId="18" fillId="0" borderId="0" xfId="0" applyNumberFormat="1" applyFont="1" applyBorder="1" applyAlignment="1">
      <alignment horizontal="left" vertical="center"/>
    </xf>
    <xf numFmtId="0" fontId="20"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31" fillId="0" borderId="0" xfId="0" applyFont="1">
      <alignment vertical="center"/>
    </xf>
    <xf numFmtId="0" fontId="28" fillId="3" borderId="3" xfId="0" applyFont="1" applyFill="1" applyBorder="1" applyAlignment="1">
      <alignment horizontal="center" vertical="center" wrapText="1"/>
    </xf>
    <xf numFmtId="0" fontId="29" fillId="0" borderId="3" xfId="0" applyFont="1" applyBorder="1" applyAlignment="1">
      <alignment horizontal="center" vertical="center" wrapText="1"/>
    </xf>
    <xf numFmtId="0" fontId="23" fillId="0" borderId="0" xfId="0" applyFont="1" applyAlignment="1">
      <alignment horizontal="center" vertical="center"/>
    </xf>
    <xf numFmtId="0" fontId="23" fillId="0" borderId="20" xfId="0" applyFont="1" applyBorder="1" applyAlignment="1">
      <alignment horizontal="center" vertical="center"/>
    </xf>
    <xf numFmtId="0" fontId="23" fillId="0" borderId="20" xfId="0" applyFont="1" applyBorder="1">
      <alignment vertical="center"/>
    </xf>
    <xf numFmtId="0" fontId="23" fillId="0" borderId="25" xfId="0" applyFont="1" applyBorder="1" applyAlignment="1">
      <alignment horizontal="center" vertical="center"/>
    </xf>
    <xf numFmtId="0" fontId="23" fillId="0" borderId="26" xfId="0" applyFont="1" applyBorder="1" applyAlignment="1">
      <alignment horizontal="center" vertical="center"/>
    </xf>
    <xf numFmtId="0" fontId="23" fillId="0" borderId="7" xfId="0" applyFont="1" applyBorder="1" applyAlignment="1">
      <alignment horizontal="center" vertical="center"/>
    </xf>
    <xf numFmtId="0" fontId="23" fillId="0" borderId="3" xfId="0" applyFont="1" applyBorder="1">
      <alignment vertical="center"/>
    </xf>
    <xf numFmtId="0" fontId="23" fillId="0" borderId="9" xfId="0" applyFont="1" applyBorder="1" applyAlignment="1">
      <alignment horizontal="center" vertical="center"/>
    </xf>
    <xf numFmtId="0" fontId="23" fillId="0" borderId="10" xfId="0" applyFont="1" applyBorder="1">
      <alignment vertical="center"/>
    </xf>
    <xf numFmtId="0" fontId="23" fillId="0" borderId="44" xfId="0" applyFont="1" applyBorder="1" applyAlignment="1">
      <alignment horizontal="center" vertical="center"/>
    </xf>
    <xf numFmtId="0" fontId="23" fillId="0" borderId="45" xfId="0" applyFont="1" applyBorder="1">
      <alignment vertical="center"/>
    </xf>
    <xf numFmtId="0" fontId="23" fillId="0" borderId="37" xfId="0" applyFont="1" applyBorder="1" applyAlignment="1">
      <alignment horizontal="center" vertical="center"/>
    </xf>
    <xf numFmtId="0" fontId="23" fillId="0" borderId="38" xfId="0" applyFont="1" applyBorder="1" applyAlignment="1">
      <alignment horizontal="center" vertical="center"/>
    </xf>
    <xf numFmtId="0" fontId="23" fillId="0" borderId="39" xfId="0" applyFont="1" applyBorder="1" applyAlignment="1">
      <alignment horizontal="center" vertical="center"/>
    </xf>
    <xf numFmtId="0" fontId="23" fillId="0" borderId="47" xfId="0" applyFont="1" applyBorder="1" applyAlignment="1">
      <alignment horizontal="center" vertical="center"/>
    </xf>
    <xf numFmtId="0" fontId="23" fillId="0" borderId="43" xfId="0" applyFont="1" applyBorder="1" applyAlignment="1">
      <alignment horizontal="center" vertical="center"/>
    </xf>
    <xf numFmtId="0" fontId="23" fillId="0" borderId="48" xfId="0" applyFont="1" applyBorder="1" applyAlignment="1">
      <alignment horizontal="center" vertical="center"/>
    </xf>
    <xf numFmtId="0" fontId="23" fillId="0" borderId="3" xfId="0" applyFont="1" applyBorder="1" applyAlignment="1">
      <alignment horizontal="center" vertical="center"/>
    </xf>
    <xf numFmtId="0" fontId="23" fillId="0" borderId="8" xfId="0" applyFont="1" applyBorder="1" applyAlignment="1">
      <alignment horizontal="center" vertical="center"/>
    </xf>
    <xf numFmtId="0" fontId="23" fillId="0" borderId="10" xfId="0" applyFont="1" applyBorder="1" applyAlignment="1">
      <alignment horizontal="center" vertical="center"/>
    </xf>
    <xf numFmtId="0" fontId="23" fillId="0" borderId="18" xfId="0" applyFont="1" applyBorder="1" applyAlignment="1">
      <alignment horizontal="center" vertical="center"/>
    </xf>
    <xf numFmtId="0" fontId="23" fillId="0" borderId="45" xfId="0" applyFont="1" applyBorder="1" applyAlignment="1">
      <alignment horizontal="center" vertical="center"/>
    </xf>
    <xf numFmtId="0" fontId="23" fillId="0" borderId="46" xfId="0" applyFont="1" applyBorder="1" applyAlignment="1">
      <alignment horizontal="center" vertical="center"/>
    </xf>
    <xf numFmtId="0" fontId="31" fillId="0" borderId="29" xfId="0" applyFont="1" applyBorder="1" applyAlignment="1">
      <alignment horizontal="left" vertical="center"/>
    </xf>
    <xf numFmtId="0" fontId="31" fillId="0" borderId="30" xfId="0" applyFont="1" applyBorder="1">
      <alignment vertical="center"/>
    </xf>
    <xf numFmtId="0" fontId="32" fillId="0" borderId="30" xfId="0" applyFont="1" applyBorder="1">
      <alignment vertical="center"/>
    </xf>
    <xf numFmtId="0" fontId="31" fillId="0" borderId="31" xfId="0" applyFont="1" applyBorder="1">
      <alignment vertical="center"/>
    </xf>
    <xf numFmtId="0" fontId="31" fillId="0" borderId="17" xfId="0" applyFont="1" applyBorder="1">
      <alignment vertical="center"/>
    </xf>
    <xf numFmtId="0" fontId="31" fillId="0" borderId="15" xfId="0" applyFont="1" applyBorder="1">
      <alignment vertical="center"/>
    </xf>
    <xf numFmtId="0" fontId="31" fillId="0" borderId="16" xfId="0" applyFont="1" applyBorder="1">
      <alignment vertical="center"/>
    </xf>
    <xf numFmtId="0" fontId="31" fillId="0" borderId="15" xfId="0" applyFont="1" applyBorder="1" applyAlignment="1">
      <alignment horizontal="right" vertical="center"/>
    </xf>
    <xf numFmtId="0" fontId="31" fillId="2" borderId="16" xfId="0" applyFont="1" applyFill="1" applyBorder="1">
      <alignment vertical="center"/>
    </xf>
    <xf numFmtId="0" fontId="31" fillId="2" borderId="15" xfId="0" applyFont="1" applyFill="1" applyBorder="1">
      <alignment vertical="center"/>
    </xf>
    <xf numFmtId="0" fontId="33" fillId="0" borderId="17" xfId="0" applyFont="1" applyBorder="1">
      <alignment vertical="center"/>
    </xf>
    <xf numFmtId="0" fontId="31"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horizontal="right" vertical="center"/>
    </xf>
    <xf numFmtId="0" fontId="34" fillId="0" borderId="30" xfId="0" applyFont="1" applyBorder="1">
      <alignment vertical="center"/>
    </xf>
    <xf numFmtId="0" fontId="34" fillId="0" borderId="15" xfId="0" applyFont="1" applyBorder="1">
      <alignment vertical="center"/>
    </xf>
    <xf numFmtId="0" fontId="34" fillId="0" borderId="0" xfId="0" applyFont="1">
      <alignment vertical="center"/>
    </xf>
    <xf numFmtId="0" fontId="35" fillId="0" borderId="0" xfId="0" applyFont="1">
      <alignment vertical="center"/>
    </xf>
    <xf numFmtId="0" fontId="31" fillId="0" borderId="3" xfId="0" applyFont="1" applyBorder="1">
      <alignment vertical="center"/>
    </xf>
    <xf numFmtId="0" fontId="31" fillId="0" borderId="3" xfId="0" applyFont="1" applyBorder="1" applyAlignment="1">
      <alignment horizontal="center" vertical="center"/>
    </xf>
    <xf numFmtId="0" fontId="31" fillId="2" borderId="3" xfId="0" applyFont="1" applyFill="1" applyBorder="1">
      <alignment vertical="center"/>
    </xf>
    <xf numFmtId="179" fontId="31" fillId="0" borderId="0" xfId="0" applyNumberFormat="1" applyFont="1">
      <alignment vertical="center"/>
    </xf>
    <xf numFmtId="49" fontId="31" fillId="2" borderId="15" xfId="0" applyNumberFormat="1" applyFont="1" applyFill="1" applyBorder="1" applyAlignment="1">
      <alignment horizontal="center" vertical="center"/>
    </xf>
    <xf numFmtId="49" fontId="31" fillId="2" borderId="16" xfId="0" applyNumberFormat="1" applyFont="1" applyFill="1" applyBorder="1" applyAlignment="1">
      <alignment horizontal="center" vertical="center"/>
    </xf>
    <xf numFmtId="49" fontId="31" fillId="2" borderId="17" xfId="0" applyNumberFormat="1" applyFont="1" applyFill="1" applyBorder="1" applyAlignment="1">
      <alignment horizontal="center" vertical="center"/>
    </xf>
    <xf numFmtId="0" fontId="31" fillId="0" borderId="30" xfId="0" applyFont="1" applyBorder="1" applyAlignment="1">
      <alignment horizontal="right" vertical="center"/>
    </xf>
    <xf numFmtId="0" fontId="31" fillId="0" borderId="30" xfId="0" applyFont="1" applyBorder="1" applyAlignment="1">
      <alignment horizontal="center" vertical="center"/>
    </xf>
    <xf numFmtId="0" fontId="36" fillId="0" borderId="30" xfId="0" applyFont="1" applyBorder="1">
      <alignment vertical="center"/>
    </xf>
    <xf numFmtId="0" fontId="36" fillId="0" borderId="31" xfId="0" applyFont="1" applyBorder="1">
      <alignment vertical="center"/>
    </xf>
    <xf numFmtId="0" fontId="31" fillId="0" borderId="16" xfId="0" applyFont="1" applyBorder="1" applyAlignment="1">
      <alignment horizontal="center" vertical="center"/>
    </xf>
    <xf numFmtId="180" fontId="31" fillId="0" borderId="0" xfId="0" applyNumberFormat="1" applyFont="1" applyAlignment="1">
      <alignment horizontal="center" vertical="center"/>
    </xf>
    <xf numFmtId="0" fontId="33" fillId="0" borderId="0" xfId="0" applyFont="1" applyAlignment="1">
      <alignment horizontal="center" vertical="center"/>
    </xf>
    <xf numFmtId="0" fontId="18" fillId="0" borderId="0" xfId="0" applyFont="1" applyAlignment="1">
      <alignment horizontal="left" vertical="center" wrapText="1"/>
    </xf>
    <xf numFmtId="181" fontId="1" fillId="0" borderId="40" xfId="0" applyNumberFormat="1" applyFont="1" applyBorder="1" applyAlignment="1">
      <alignment horizontal="center" vertical="center"/>
    </xf>
    <xf numFmtId="181" fontId="1" fillId="0" borderId="41" xfId="0" applyNumberFormat="1" applyFont="1" applyBorder="1" applyAlignment="1">
      <alignment horizontal="center" vertical="center"/>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41" xfId="0" applyFont="1" applyBorder="1" applyAlignment="1">
      <alignment horizontal="center" vertical="center" wrapText="1"/>
    </xf>
    <xf numFmtId="0" fontId="18" fillId="0" borderId="0" xfId="0" applyFont="1" applyAlignment="1">
      <alignment horizontal="left" vertical="center"/>
    </xf>
    <xf numFmtId="0" fontId="1" fillId="2" borderId="15" xfId="0" applyFont="1" applyFill="1" applyBorder="1" applyAlignment="1">
      <alignment horizontal="right" vertical="center"/>
    </xf>
    <xf numFmtId="0" fontId="1" fillId="2" borderId="16" xfId="0" applyFont="1" applyFill="1" applyBorder="1" applyAlignment="1">
      <alignment horizontal="right" vertical="center"/>
    </xf>
    <xf numFmtId="0" fontId="1" fillId="2" borderId="17" xfId="0" applyFont="1" applyFill="1" applyBorder="1" applyAlignment="1">
      <alignment horizontal="right" vertical="center"/>
    </xf>
    <xf numFmtId="0" fontId="13"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2" borderId="0" xfId="0" applyFont="1" applyFill="1" applyAlignment="1">
      <alignment horizontal="center" vertical="center"/>
    </xf>
    <xf numFmtId="0" fontId="2" fillId="0" borderId="0" xfId="0" applyFont="1" applyAlignment="1">
      <alignment horizontal="right" vertical="center"/>
    </xf>
    <xf numFmtId="0" fontId="15" fillId="2" borderId="0" xfId="1" applyFont="1" applyFill="1" applyAlignment="1">
      <alignment horizontal="center"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178" fontId="1" fillId="0" borderId="24" xfId="0" applyNumberFormat="1" applyFont="1" applyBorder="1" applyAlignment="1">
      <alignment horizontal="right" vertical="center"/>
    </xf>
    <xf numFmtId="0" fontId="2" fillId="0" borderId="24" xfId="0" applyFont="1" applyFill="1" applyBorder="1" applyAlignment="1">
      <alignment horizontal="center" vertical="center"/>
    </xf>
    <xf numFmtId="2" fontId="1" fillId="0" borderId="38" xfId="0" applyNumberFormat="1" applyFont="1" applyBorder="1" applyAlignment="1">
      <alignment horizontal="center" vertical="center"/>
    </xf>
    <xf numFmtId="181" fontId="1" fillId="0" borderId="38" xfId="0" applyNumberFormat="1" applyFont="1" applyBorder="1" applyAlignment="1">
      <alignment horizontal="center" vertical="center"/>
    </xf>
    <xf numFmtId="0" fontId="1" fillId="0" borderId="38" xfId="0" applyFont="1" applyBorder="1" applyAlignment="1">
      <alignment horizontal="center" vertical="center"/>
    </xf>
    <xf numFmtId="176" fontId="1" fillId="2" borderId="3" xfId="0" applyNumberFormat="1" applyFont="1" applyFill="1" applyBorder="1" applyAlignment="1">
      <alignment horizontal="center" vertical="center"/>
    </xf>
    <xf numFmtId="181" fontId="1" fillId="0" borderId="3" xfId="0" applyNumberFormat="1" applyFont="1" applyFill="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49" fontId="2" fillId="0" borderId="0" xfId="0" applyNumberFormat="1" applyFont="1" applyAlignment="1">
      <alignment horizontal="center" vertical="center"/>
    </xf>
    <xf numFmtId="0" fontId="25" fillId="0" borderId="0" xfId="0" applyFont="1" applyAlignment="1">
      <alignment horizontal="left" vertical="center"/>
    </xf>
    <xf numFmtId="178" fontId="7" fillId="0" borderId="0" xfId="0" applyNumberFormat="1" applyFont="1" applyAlignment="1">
      <alignment horizontal="left" vertical="center"/>
    </xf>
    <xf numFmtId="0" fontId="7" fillId="0" borderId="0" xfId="0" applyFont="1" applyAlignment="1">
      <alignment horizontal="left" vertical="center"/>
    </xf>
    <xf numFmtId="0" fontId="1" fillId="0" borderId="24" xfId="0" applyFont="1" applyBorder="1" applyAlignment="1">
      <alignment horizontal="right" vertical="center"/>
    </xf>
    <xf numFmtId="176" fontId="1" fillId="2" borderId="10" xfId="0" applyNumberFormat="1" applyFont="1" applyFill="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3" xfId="0" applyFont="1" applyBorder="1" applyAlignment="1">
      <alignment horizontal="center" vertical="center"/>
    </xf>
    <xf numFmtId="0" fontId="1" fillId="0" borderId="8" xfId="0" applyFont="1" applyBorder="1" applyAlignment="1">
      <alignment horizontal="center" vertical="center"/>
    </xf>
    <xf numFmtId="0" fontId="19" fillId="0" borderId="0" xfId="0" applyFont="1" applyAlignment="1">
      <alignment horizontal="left" vertical="center"/>
    </xf>
    <xf numFmtId="2" fontId="7" fillId="0" borderId="0" xfId="0" applyNumberFormat="1" applyFont="1" applyAlignment="1">
      <alignment horizontal="left" vertical="center"/>
    </xf>
    <xf numFmtId="0" fontId="8" fillId="0" borderId="0" xfId="0" applyFont="1" applyAlignment="1">
      <alignment horizontal="left" vertical="center"/>
    </xf>
    <xf numFmtId="0" fontId="1" fillId="0" borderId="20" xfId="0" applyFont="1" applyBorder="1" applyAlignment="1">
      <alignment horizontal="center" vertical="center"/>
    </xf>
    <xf numFmtId="178" fontId="2" fillId="2" borderId="20" xfId="0" applyNumberFormat="1" applyFont="1" applyFill="1" applyBorder="1" applyAlignment="1">
      <alignment horizontal="center" vertical="center"/>
    </xf>
    <xf numFmtId="0" fontId="2" fillId="0" borderId="24" xfId="0" applyFont="1" applyBorder="1" applyAlignment="1">
      <alignment horizontal="right" vertical="center"/>
    </xf>
    <xf numFmtId="178" fontId="2" fillId="2" borderId="24" xfId="0" applyNumberFormat="1" applyFont="1" applyFill="1" applyBorder="1" applyAlignment="1">
      <alignment horizontal="center"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27" fillId="0" borderId="0" xfId="0" applyFont="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2" borderId="3" xfId="0" applyFont="1" applyFill="1" applyBorder="1" applyAlignment="1">
      <alignment horizontal="center" vertical="center"/>
    </xf>
    <xf numFmtId="49" fontId="2" fillId="2" borderId="3" xfId="0" applyNumberFormat="1" applyFont="1" applyFill="1" applyBorder="1" applyAlignment="1">
      <alignment horizontal="center" vertical="center"/>
    </xf>
    <xf numFmtId="49" fontId="2" fillId="2" borderId="8" xfId="0" applyNumberFormat="1" applyFont="1" applyFill="1" applyBorder="1" applyAlignment="1">
      <alignment horizontal="center" vertical="center"/>
    </xf>
    <xf numFmtId="176" fontId="1" fillId="2" borderId="15" xfId="0" applyNumberFormat="1" applyFont="1" applyFill="1" applyBorder="1" applyAlignment="1">
      <alignment horizontal="center" vertical="center"/>
    </xf>
    <xf numFmtId="176" fontId="1" fillId="2" borderId="17" xfId="0" applyNumberFormat="1" applyFont="1" applyFill="1" applyBorder="1" applyAlignment="1">
      <alignment horizontal="center" vertical="center"/>
    </xf>
    <xf numFmtId="0" fontId="9" fillId="0" borderId="0" xfId="0" applyFont="1" applyAlignment="1">
      <alignment horizontal="center" vertical="center"/>
    </xf>
    <xf numFmtId="0" fontId="11" fillId="0" borderId="0" xfId="0" applyFont="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49" fontId="2" fillId="2" borderId="11" xfId="0" applyNumberFormat="1" applyFont="1" applyFill="1" applyBorder="1" applyAlignment="1">
      <alignment horizontal="center" vertical="center"/>
    </xf>
    <xf numFmtId="49" fontId="2" fillId="2" borderId="12" xfId="0" applyNumberFormat="1" applyFont="1" applyFill="1" applyBorder="1" applyAlignment="1">
      <alignment horizontal="center" vertical="center"/>
    </xf>
    <xf numFmtId="49" fontId="2" fillId="2" borderId="14" xfId="0" applyNumberFormat="1" applyFont="1" applyFill="1" applyBorder="1" applyAlignment="1">
      <alignment horizontal="center" vertical="center"/>
    </xf>
    <xf numFmtId="176" fontId="1" fillId="2" borderId="11" xfId="0" applyNumberFormat="1" applyFont="1" applyFill="1" applyBorder="1" applyAlignment="1">
      <alignment horizontal="center" vertical="center"/>
    </xf>
    <xf numFmtId="176" fontId="1" fillId="2" borderId="13" xfId="0" applyNumberFormat="1" applyFont="1" applyFill="1" applyBorder="1" applyAlignment="1">
      <alignment horizontal="center" vertical="center"/>
    </xf>
    <xf numFmtId="0" fontId="1" fillId="2" borderId="11" xfId="0" applyFont="1" applyFill="1" applyBorder="1" applyAlignment="1">
      <alignment horizontal="right" vertical="center"/>
    </xf>
    <xf numFmtId="0" fontId="1" fillId="2" borderId="12" xfId="0" applyFont="1" applyFill="1" applyBorder="1" applyAlignment="1">
      <alignment horizontal="right" vertical="center"/>
    </xf>
    <xf numFmtId="0" fontId="1" fillId="2" borderId="13" xfId="0" applyFont="1" applyFill="1" applyBorder="1" applyAlignment="1">
      <alignment horizontal="right" vertical="center"/>
    </xf>
    <xf numFmtId="0" fontId="2" fillId="0" borderId="28" xfId="0" applyFont="1" applyBorder="1" applyAlignment="1">
      <alignment horizontal="right" vertical="center" wrapText="1"/>
    </xf>
    <xf numFmtId="0" fontId="2" fillId="0" borderId="12" xfId="0" applyFont="1" applyBorder="1" applyAlignment="1">
      <alignment horizontal="right" vertical="center" wrapText="1"/>
    </xf>
    <xf numFmtId="0" fontId="2" fillId="0" borderId="13" xfId="0" applyFont="1" applyBorder="1" applyAlignment="1">
      <alignment horizontal="right" vertical="center" wrapText="1"/>
    </xf>
    <xf numFmtId="178" fontId="2" fillId="2" borderId="11" xfId="0" applyNumberFormat="1" applyFont="1" applyFill="1" applyBorder="1" applyAlignment="1">
      <alignment horizontal="center" vertical="center"/>
    </xf>
    <xf numFmtId="178" fontId="2" fillId="2" borderId="13" xfId="0" applyNumberFormat="1" applyFont="1" applyFill="1" applyBorder="1" applyAlignment="1">
      <alignment horizontal="center" vertical="center"/>
    </xf>
    <xf numFmtId="2" fontId="1" fillId="0" borderId="11" xfId="0" applyNumberFormat="1" applyFont="1" applyBorder="1" applyAlignment="1">
      <alignment horizontal="right" vertical="center"/>
    </xf>
    <xf numFmtId="2" fontId="1" fillId="0" borderId="13" xfId="0" applyNumberFormat="1" applyFont="1" applyBorder="1" applyAlignment="1">
      <alignment horizontal="right" vertical="center"/>
    </xf>
    <xf numFmtId="0" fontId="24" fillId="0" borderId="12" xfId="0" applyFont="1" applyBorder="1" applyAlignment="1">
      <alignment horizontal="center" vertical="center"/>
    </xf>
    <xf numFmtId="0" fontId="24" fillId="0" borderId="14" xfId="0" applyFont="1" applyBorder="1" applyAlignment="1">
      <alignment horizontal="center" vertical="center"/>
    </xf>
    <xf numFmtId="0" fontId="21" fillId="0" borderId="50" xfId="0" applyFont="1" applyBorder="1" applyAlignment="1">
      <alignment horizontal="center" vertical="center" wrapText="1"/>
    </xf>
    <xf numFmtId="0" fontId="21" fillId="0" borderId="52" xfId="0" applyFont="1" applyBorder="1" applyAlignment="1">
      <alignment horizontal="center" vertical="center" wrapText="1"/>
    </xf>
    <xf numFmtId="0" fontId="21" fillId="0" borderId="51"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1" xfId="0" applyFont="1" applyBorder="1" applyAlignment="1">
      <alignment horizontal="center" vertical="center" wrapText="1"/>
    </xf>
    <xf numFmtId="0" fontId="31" fillId="0" borderId="0" xfId="0" applyFont="1" applyAlignment="1">
      <alignment horizontal="center" vertical="center"/>
    </xf>
    <xf numFmtId="0" fontId="31" fillId="2" borderId="16" xfId="0" applyFont="1" applyFill="1" applyBorder="1" applyAlignment="1">
      <alignment horizontal="center" vertical="center"/>
    </xf>
    <xf numFmtId="0" fontId="31" fillId="2" borderId="17" xfId="0" applyFont="1" applyFill="1" applyBorder="1" applyAlignment="1">
      <alignment horizontal="center" vertical="center"/>
    </xf>
    <xf numFmtId="0" fontId="31" fillId="0" borderId="15" xfId="0" applyFont="1" applyBorder="1" applyAlignment="1">
      <alignment horizontal="center" vertical="center"/>
    </xf>
    <xf numFmtId="0" fontId="31" fillId="0" borderId="16" xfId="0" applyFont="1" applyBorder="1" applyAlignment="1">
      <alignment horizontal="center" vertical="center"/>
    </xf>
    <xf numFmtId="180" fontId="31" fillId="0" borderId="0" xfId="0" applyNumberFormat="1" applyFont="1" applyAlignment="1">
      <alignment horizontal="center" vertical="center"/>
    </xf>
    <xf numFmtId="0" fontId="31" fillId="0" borderId="0" xfId="0" applyFont="1" applyAlignment="1">
      <alignment horizontal="right" vertical="center"/>
    </xf>
    <xf numFmtId="0" fontId="33" fillId="0" borderId="0" xfId="0" applyFont="1" applyAlignment="1">
      <alignment horizontal="center" vertical="center"/>
    </xf>
    <xf numFmtId="0" fontId="31" fillId="0" borderId="29" xfId="0" applyFont="1" applyBorder="1" applyAlignment="1">
      <alignment horizontal="center" vertical="center"/>
    </xf>
    <xf numFmtId="0" fontId="31" fillId="0" borderId="31" xfId="0" applyFont="1" applyBorder="1" applyAlignment="1">
      <alignment horizontal="center" vertical="center"/>
    </xf>
    <xf numFmtId="0" fontId="31" fillId="0" borderId="32" xfId="0" applyFont="1" applyBorder="1" applyAlignment="1">
      <alignment horizontal="center" vertical="center"/>
    </xf>
    <xf numFmtId="0" fontId="31" fillId="0" borderId="33" xfId="0" applyFont="1" applyBorder="1" applyAlignment="1">
      <alignment horizontal="center" vertical="center"/>
    </xf>
    <xf numFmtId="0" fontId="31" fillId="0" borderId="34" xfId="0" applyFont="1" applyBorder="1" applyAlignment="1">
      <alignment horizontal="center" vertical="center"/>
    </xf>
    <xf numFmtId="0" fontId="31" fillId="0" borderId="36" xfId="0" applyFont="1" applyBorder="1" applyAlignment="1">
      <alignment horizontal="center" vertical="center"/>
    </xf>
    <xf numFmtId="0" fontId="31" fillId="0" borderId="15" xfId="0" applyFont="1" applyBorder="1" applyAlignment="1">
      <alignment horizontal="right" vertical="center"/>
    </xf>
    <xf numFmtId="0" fontId="31" fillId="0" borderId="16" xfId="0" applyFont="1" applyBorder="1" applyAlignment="1">
      <alignment horizontal="right" vertical="center"/>
    </xf>
    <xf numFmtId="0" fontId="31" fillId="2" borderId="16" xfId="0" applyFont="1" applyFill="1" applyBorder="1" applyAlignment="1">
      <alignment horizontal="left" vertical="center"/>
    </xf>
    <xf numFmtId="0" fontId="31" fillId="2" borderId="17" xfId="0" applyFont="1" applyFill="1" applyBorder="1" applyAlignment="1">
      <alignment horizontal="left" vertical="center"/>
    </xf>
    <xf numFmtId="0" fontId="31" fillId="0" borderId="17" xfId="0" applyFont="1" applyBorder="1" applyAlignment="1">
      <alignment horizontal="center" vertical="center"/>
    </xf>
    <xf numFmtId="0" fontId="31" fillId="0" borderId="35" xfId="0" applyFont="1" applyBorder="1">
      <alignment vertical="center"/>
    </xf>
    <xf numFmtId="0" fontId="31" fillId="0" borderId="0" xfId="0" applyFont="1">
      <alignment vertical="center"/>
    </xf>
    <xf numFmtId="0" fontId="31" fillId="0" borderId="30" xfId="0" applyFont="1" applyBorder="1">
      <alignment vertical="center"/>
    </xf>
    <xf numFmtId="0" fontId="31" fillId="2" borderId="3" xfId="0" applyFont="1" applyFill="1" applyBorder="1" applyAlignment="1">
      <alignment horizontal="center" vertical="center"/>
    </xf>
    <xf numFmtId="49" fontId="31" fillId="2" borderId="15" xfId="0" applyNumberFormat="1" applyFont="1" applyFill="1" applyBorder="1" applyAlignment="1">
      <alignment horizontal="center" vertical="center"/>
    </xf>
    <xf numFmtId="49" fontId="31" fillId="2" borderId="16" xfId="0" applyNumberFormat="1" applyFont="1" applyFill="1" applyBorder="1" applyAlignment="1">
      <alignment horizontal="center" vertical="center"/>
    </xf>
    <xf numFmtId="49" fontId="31" fillId="2" borderId="17" xfId="0" applyNumberFormat="1" applyFont="1" applyFill="1" applyBorder="1" applyAlignment="1">
      <alignment horizontal="center" vertical="center"/>
    </xf>
    <xf numFmtId="49" fontId="31" fillId="2" borderId="3" xfId="0" applyNumberFormat="1" applyFont="1" applyFill="1" applyBorder="1" applyAlignment="1">
      <alignment horizontal="center" vertical="center"/>
    </xf>
    <xf numFmtId="0" fontId="31" fillId="2" borderId="15" xfId="0" applyFont="1" applyFill="1" applyBorder="1" applyAlignment="1">
      <alignment horizontal="center" vertical="center"/>
    </xf>
    <xf numFmtId="0" fontId="31" fillId="0" borderId="3" xfId="0" applyFont="1" applyBorder="1" applyAlignment="1">
      <alignment horizontal="center" vertical="center"/>
    </xf>
    <xf numFmtId="0" fontId="31" fillId="0" borderId="30" xfId="0" applyFont="1" applyBorder="1" applyAlignment="1">
      <alignment horizontal="right" vertical="center"/>
    </xf>
    <xf numFmtId="0" fontId="31" fillId="0" borderId="30" xfId="0" applyFont="1" applyBorder="1" applyAlignment="1">
      <alignment horizontal="center" vertical="center"/>
    </xf>
    <xf numFmtId="0" fontId="1" fillId="0" borderId="0" xfId="0" applyFont="1" applyAlignment="1">
      <alignment horizontal="center" vertical="center"/>
    </xf>
    <xf numFmtId="178" fontId="31" fillId="0" borderId="0" xfId="0" applyNumberFormat="1" applyFont="1" applyAlignment="1">
      <alignment horizontal="left" vertical="center"/>
    </xf>
    <xf numFmtId="0" fontId="31" fillId="0" borderId="29" xfId="0" applyFont="1" applyBorder="1" applyAlignment="1">
      <alignment horizontal="left" vertical="center" wrapText="1"/>
    </xf>
    <xf numFmtId="0" fontId="31" fillId="0" borderId="32" xfId="0" applyFont="1" applyBorder="1" applyAlignment="1">
      <alignment horizontal="left" vertical="center" wrapText="1"/>
    </xf>
    <xf numFmtId="0" fontId="31" fillId="0" borderId="34" xfId="0" applyFont="1" applyBorder="1" applyAlignment="1">
      <alignment horizontal="left" vertical="center" wrapText="1"/>
    </xf>
    <xf numFmtId="0" fontId="31" fillId="0" borderId="16" xfId="0" applyFont="1" applyBorder="1" applyAlignment="1">
      <alignment horizontal="left" vertical="center" wrapText="1"/>
    </xf>
    <xf numFmtId="178" fontId="31" fillId="2" borderId="16" xfId="0" applyNumberFormat="1" applyFont="1" applyFill="1" applyBorder="1" applyAlignment="1">
      <alignment horizontal="center" vertical="center"/>
    </xf>
    <xf numFmtId="0" fontId="31" fillId="0" borderId="16" xfId="0" applyFont="1" applyBorder="1" applyAlignment="1">
      <alignment horizontal="left" vertical="center"/>
    </xf>
    <xf numFmtId="0" fontId="31" fillId="0" borderId="17" xfId="0" applyFont="1" applyBorder="1" applyAlignment="1">
      <alignment horizontal="left" vertical="center"/>
    </xf>
    <xf numFmtId="0" fontId="23" fillId="0" borderId="42" xfId="0" applyFont="1" applyBorder="1" applyAlignment="1">
      <alignment horizontal="center" vertical="center"/>
    </xf>
    <xf numFmtId="0" fontId="23" fillId="0" borderId="26" xfId="0" applyFont="1" applyBorder="1" applyAlignment="1">
      <alignment horizontal="center" vertical="center"/>
    </xf>
    <xf numFmtId="0" fontId="23" fillId="0" borderId="27" xfId="0" applyFont="1" applyBorder="1" applyAlignment="1">
      <alignment horizontal="center" vertical="center"/>
    </xf>
    <xf numFmtId="0" fontId="23" fillId="0" borderId="3" xfId="0" applyFont="1" applyBorder="1" applyAlignment="1">
      <alignment horizontal="center" vertical="center"/>
    </xf>
    <xf numFmtId="0" fontId="23" fillId="0" borderId="8" xfId="0" applyFont="1" applyBorder="1" applyAlignment="1">
      <alignment horizontal="center" vertical="center"/>
    </xf>
    <xf numFmtId="0" fontId="23" fillId="0" borderId="19" xfId="0" applyFont="1" applyBorder="1" applyAlignment="1">
      <alignment horizontal="center" vertical="center"/>
    </xf>
    <xf numFmtId="0" fontId="23" fillId="0" borderId="49" xfId="0" applyFont="1" applyBorder="1" applyAlignment="1">
      <alignment horizontal="center" vertical="center"/>
    </xf>
    <xf numFmtId="0" fontId="23" fillId="0" borderId="10" xfId="0" applyFont="1" applyBorder="1" applyAlignment="1">
      <alignment horizontal="center" vertical="center"/>
    </xf>
    <xf numFmtId="0" fontId="23" fillId="0" borderId="18" xfId="0" applyFont="1" applyBorder="1" applyAlignment="1">
      <alignment horizontal="center" vertical="center"/>
    </xf>
    <xf numFmtId="0" fontId="23" fillId="0" borderId="45" xfId="0" applyFont="1" applyBorder="1" applyAlignment="1">
      <alignment horizontal="center" vertical="center"/>
    </xf>
    <xf numFmtId="0" fontId="23" fillId="0" borderId="46" xfId="0" applyFont="1" applyBorder="1" applyAlignment="1">
      <alignment horizontal="center" vertical="center"/>
    </xf>
    <xf numFmtId="0" fontId="28" fillId="3" borderId="29" xfId="0" applyFont="1" applyFill="1" applyBorder="1" applyAlignment="1">
      <alignment horizontal="center" vertical="center" wrapText="1"/>
    </xf>
    <xf numFmtId="0" fontId="28" fillId="3" borderId="30" xfId="0" applyFont="1" applyFill="1" applyBorder="1" applyAlignment="1">
      <alignment horizontal="center" vertical="center" wrapText="1"/>
    </xf>
    <xf numFmtId="0" fontId="28" fillId="3" borderId="31" xfId="0" applyFont="1" applyFill="1" applyBorder="1" applyAlignment="1">
      <alignment horizontal="center" vertical="center" wrapText="1"/>
    </xf>
    <xf numFmtId="0" fontId="29" fillId="4" borderId="34" xfId="0" applyFont="1" applyFill="1" applyBorder="1" applyAlignment="1">
      <alignment horizontal="center" vertical="center" wrapText="1"/>
    </xf>
    <xf numFmtId="0" fontId="29" fillId="4" borderId="35" xfId="0" applyFont="1" applyFill="1" applyBorder="1" applyAlignment="1">
      <alignment horizontal="center" vertical="center" wrapText="1"/>
    </xf>
    <xf numFmtId="0" fontId="29" fillId="4" borderId="36" xfId="0" applyFont="1" applyFill="1" applyBorder="1" applyAlignment="1">
      <alignment horizontal="center" vertical="center" wrapText="1"/>
    </xf>
    <xf numFmtId="0" fontId="23" fillId="0" borderId="30" xfId="0" applyFont="1" applyBorder="1" applyAlignment="1">
      <alignment horizontal="center" vertical="center"/>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31" fillId="0" borderId="36" xfId="0" applyFont="1" applyBorder="1" applyAlignment="1">
      <alignment horizontal="center" vertical="center" wrapText="1"/>
    </xf>
    <xf numFmtId="0" fontId="28" fillId="3" borderId="32" xfId="0" applyFont="1" applyFill="1" applyBorder="1" applyAlignment="1">
      <alignment horizontal="center" vertical="center" wrapText="1"/>
    </xf>
    <xf numFmtId="0" fontId="28" fillId="3" borderId="0" xfId="0" applyFont="1" applyFill="1" applyAlignment="1">
      <alignment horizontal="center" vertical="center" wrapText="1"/>
    </xf>
    <xf numFmtId="0" fontId="28" fillId="3" borderId="33" xfId="0" applyFont="1" applyFill="1" applyBorder="1" applyAlignment="1">
      <alignment horizontal="center" vertical="center" wrapText="1"/>
    </xf>
    <xf numFmtId="0" fontId="28" fillId="3" borderId="15" xfId="0" applyFont="1" applyFill="1" applyBorder="1" applyAlignment="1">
      <alignment horizontal="center" vertical="center" wrapText="1"/>
    </xf>
    <xf numFmtId="0" fontId="28" fillId="3" borderId="17" xfId="0" applyFont="1" applyFill="1" applyBorder="1" applyAlignment="1">
      <alignment horizontal="center" vertical="center" wrapText="1"/>
    </xf>
    <xf numFmtId="0" fontId="29" fillId="0" borderId="3" xfId="0" applyFont="1" applyBorder="1" applyAlignment="1">
      <alignment horizontal="center" vertical="center" wrapText="1"/>
    </xf>
  </cellXfs>
  <cellStyles count="2">
    <cellStyle name="一般" xfId="0" builtinId="0"/>
    <cellStyle name="超連結"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99391</xdr:colOff>
      <xdr:row>23</xdr:row>
      <xdr:rowOff>107674</xdr:rowOff>
    </xdr:from>
    <xdr:to>
      <xdr:col>10</xdr:col>
      <xdr:colOff>380238</xdr:colOff>
      <xdr:row>27</xdr:row>
      <xdr:rowOff>902</xdr:rowOff>
    </xdr:to>
    <xdr:grpSp>
      <xdr:nvGrpSpPr>
        <xdr:cNvPr id="6" name="群組 5">
          <a:extLst>
            <a:ext uri="{FF2B5EF4-FFF2-40B4-BE49-F238E27FC236}">
              <a16:creationId xmlns:a16="http://schemas.microsoft.com/office/drawing/2014/main" id="{00000000-0008-0000-0000-000006000000}"/>
            </a:ext>
          </a:extLst>
        </xdr:cNvPr>
        <xdr:cNvGrpSpPr/>
      </xdr:nvGrpSpPr>
      <xdr:grpSpPr>
        <a:xfrm>
          <a:off x="774305" y="4080960"/>
          <a:ext cx="5701933" cy="579028"/>
          <a:chOff x="796799" y="3944718"/>
          <a:chExt cx="5739086" cy="580678"/>
        </a:xfrm>
      </xdr:grpSpPr>
      <xdr:sp macro="" textlink="">
        <xdr:nvSpPr>
          <xdr:cNvPr id="7" name="文字方塊 6">
            <a:extLst>
              <a:ext uri="{FF2B5EF4-FFF2-40B4-BE49-F238E27FC236}">
                <a16:creationId xmlns:a16="http://schemas.microsoft.com/office/drawing/2014/main" id="{00000000-0008-0000-0000-000007000000}"/>
              </a:ext>
            </a:extLst>
          </xdr:cNvPr>
          <xdr:cNvSpPr txBox="1"/>
        </xdr:nvSpPr>
        <xdr:spPr>
          <a:xfrm>
            <a:off x="796799" y="3978405"/>
            <a:ext cx="5739086" cy="5354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noAutofit/>
          </a:bodyPr>
          <a:lstStyle/>
          <a:p>
            <a:pPr algn="l"/>
            <a:r>
              <a:rPr lang="zh-TW" altLang="en-US" sz="1000">
                <a:latin typeface="微軟正黑體" panose="020B0604030504040204" pitchFamily="34" charset="-120"/>
                <a:ea typeface="微軟正黑體" panose="020B0604030504040204" pitchFamily="34" charset="-120"/>
              </a:rPr>
              <a:t>太陽光電　　離岸風力　　陸域風力 </a:t>
            </a:r>
            <a:r>
              <a:rPr lang="en-US" altLang="zh-TW" sz="1000">
                <a:latin typeface="微軟正黑體" panose="020B0604030504040204" pitchFamily="34" charset="-120"/>
                <a:ea typeface="微軟正黑體" panose="020B0604030504040204" pitchFamily="34" charset="-120"/>
              </a:rPr>
              <a:t>(</a:t>
            </a:r>
            <a:r>
              <a:rPr lang="zh-TW" altLang="en-US" sz="1000">
                <a:latin typeface="微軟正黑體" panose="020B0604030504040204" pitchFamily="34" charset="-120"/>
                <a:ea typeface="微軟正黑體" panose="020B0604030504040204" pitchFamily="34" charset="-120"/>
              </a:rPr>
              <a:t>　　</a:t>
            </a:r>
            <a:r>
              <a:rPr lang="en-US" altLang="zh-TW" sz="1000">
                <a:latin typeface="微軟正黑體" panose="020B0604030504040204" pitchFamily="34" charset="-120"/>
                <a:ea typeface="微軟正黑體" panose="020B0604030504040204" pitchFamily="34" charset="-120"/>
              </a:rPr>
              <a:t>30</a:t>
            </a:r>
            <a:r>
              <a:rPr lang="zh-TW" altLang="en-US" sz="1000">
                <a:latin typeface="微軟正黑體" panose="020B0604030504040204" pitchFamily="34" charset="-120"/>
                <a:ea typeface="微軟正黑體" panose="020B0604030504040204" pitchFamily="34" charset="-120"/>
              </a:rPr>
              <a:t>瓩以上　　不及</a:t>
            </a:r>
            <a:r>
              <a:rPr lang="en-US" altLang="zh-TW" sz="1000">
                <a:latin typeface="微軟正黑體" panose="020B0604030504040204" pitchFamily="34" charset="-120"/>
                <a:ea typeface="微軟正黑體" panose="020B0604030504040204" pitchFamily="34" charset="-120"/>
              </a:rPr>
              <a:t>30</a:t>
            </a:r>
            <a:r>
              <a:rPr lang="zh-TW" altLang="zh-TW" sz="1000">
                <a:solidFill>
                  <a:schemeClr val="dk1"/>
                </a:solidFill>
                <a:effectLst/>
                <a:latin typeface="微軟正黑體" panose="020B0604030504040204" pitchFamily="34" charset="-120"/>
                <a:ea typeface="微軟正黑體" panose="020B0604030504040204" pitchFamily="34" charset="-120"/>
                <a:cs typeface="+mn-cs"/>
              </a:rPr>
              <a:t>瓩</a:t>
            </a:r>
            <a:r>
              <a:rPr lang="en-US" altLang="zh-TW" sz="1000">
                <a:solidFill>
                  <a:schemeClr val="dk1"/>
                </a:solidFill>
                <a:effectLst/>
                <a:latin typeface="微軟正黑體" panose="020B0604030504040204" pitchFamily="34" charset="-120"/>
                <a:ea typeface="微軟正黑體" panose="020B0604030504040204" pitchFamily="34" charset="-120"/>
                <a:cs typeface="+mn-cs"/>
              </a:rPr>
              <a:t>)</a:t>
            </a:r>
            <a:r>
              <a:rPr lang="zh-TW" altLang="en-US" sz="1000">
                <a:solidFill>
                  <a:schemeClr val="dk1"/>
                </a:solidFill>
                <a:effectLst/>
                <a:latin typeface="微軟正黑體" panose="020B0604030504040204" pitchFamily="34" charset="-120"/>
                <a:ea typeface="微軟正黑體" panose="020B0604030504040204" pitchFamily="34" charset="-120"/>
                <a:cs typeface="+mn-cs"/>
              </a:rPr>
              <a:t>　　小水力　　氫能</a:t>
            </a:r>
            <a:br>
              <a:rPr lang="en-US" altLang="zh-TW" sz="1000">
                <a:solidFill>
                  <a:schemeClr val="dk1"/>
                </a:solidFill>
                <a:effectLst/>
                <a:latin typeface="微軟正黑體" panose="020B0604030504040204" pitchFamily="34" charset="-120"/>
                <a:ea typeface="微軟正黑體" panose="020B0604030504040204" pitchFamily="34" charset="-120"/>
                <a:cs typeface="+mn-cs"/>
              </a:rPr>
            </a:br>
            <a:r>
              <a:rPr lang="zh-TW" altLang="en-US" sz="1000">
                <a:solidFill>
                  <a:schemeClr val="dk1"/>
                </a:solidFill>
                <a:effectLst/>
                <a:latin typeface="微軟正黑體" panose="020B0604030504040204" pitchFamily="34" charset="-120"/>
                <a:ea typeface="微軟正黑體" panose="020B0604030504040204" pitchFamily="34" charset="-120"/>
                <a:cs typeface="+mn-cs"/>
              </a:rPr>
              <a:t>地熱能　　　廢棄物　　　生質能　（　　有　　無　厭氧消化設備）</a:t>
            </a:r>
            <a:endParaRPr lang="zh-TW" altLang="en-US" sz="1000">
              <a:latin typeface="微軟正黑體" panose="020B0604030504040204" pitchFamily="34" charset="-120"/>
              <a:ea typeface="微軟正黑體" panose="020B0604030504040204" pitchFamily="34" charset="-120"/>
            </a:endParaRPr>
          </a:p>
        </xdr:txBody>
      </xdr:sp>
      <mc:AlternateContent xmlns:mc="http://schemas.openxmlformats.org/markup-compatibility/2006">
        <mc:Choice xmlns:a14="http://schemas.microsoft.com/office/drawing/2010/main" Requires="a14">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1057955" y="3954236"/>
                <a:ext cx="400050" cy="3446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1057955" y="4171950"/>
                <a:ext cx="390525" cy="3439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1814513" y="3954236"/>
                <a:ext cx="390525" cy="3446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1814513" y="4171950"/>
                <a:ext cx="390525" cy="3435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2561545" y="3944718"/>
                <a:ext cx="390525" cy="3541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2561545" y="4171950"/>
                <a:ext cx="400050" cy="3439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3411651" y="3954236"/>
                <a:ext cx="390525" cy="354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4183176" y="3954236"/>
                <a:ext cx="386783" cy="354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459276" y="4181475"/>
                <a:ext cx="390525" cy="3439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3840276" y="4181475"/>
                <a:ext cx="400050" cy="3439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5008109" y="3954236"/>
                <a:ext cx="394607" cy="354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5650366" y="3963761"/>
                <a:ext cx="390525" cy="3541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editAs="oneCell">
    <xdr:from>
      <xdr:col>0</xdr:col>
      <xdr:colOff>314729</xdr:colOff>
      <xdr:row>90</xdr:row>
      <xdr:rowOff>0</xdr:rowOff>
    </xdr:from>
    <xdr:to>
      <xdr:col>10</xdr:col>
      <xdr:colOff>85301</xdr:colOff>
      <xdr:row>98</xdr:row>
      <xdr:rowOff>161925</xdr:rowOff>
    </xdr:to>
    <xdr:pic>
      <xdr:nvPicPr>
        <xdr:cNvPr id="17" name="圖片 16">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729" y="15745239"/>
          <a:ext cx="5907985" cy="18184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487D7-DC08-4722-B8D6-D399F5CB203A}">
  <sheetPr>
    <pageSetUpPr fitToPage="1"/>
  </sheetPr>
  <dimension ref="A1:Q119"/>
  <sheetViews>
    <sheetView tabSelected="1" view="pageLayout" zoomScale="70" zoomScaleNormal="100" zoomScalePageLayoutView="70" workbookViewId="0">
      <selection activeCell="A2" sqref="A2:Q2"/>
    </sheetView>
  </sheetViews>
  <sheetFormatPr defaultColWidth="0.6640625" defaultRowHeight="15.6" x14ac:dyDescent="0.3"/>
  <cols>
    <col min="1" max="3" width="7.6640625" style="54" customWidth="1"/>
    <col min="4" max="4" width="10" style="54" customWidth="1"/>
    <col min="5" max="5" width="10" style="41" customWidth="1"/>
    <col min="6" max="6" width="2" style="41" customWidth="1"/>
    <col min="7" max="7" width="10.33203125" style="41" customWidth="1"/>
    <col min="8" max="8" width="9.25" style="41" customWidth="1"/>
    <col min="9" max="9" width="2.58203125" style="41" customWidth="1"/>
    <col min="10" max="10" width="2" style="41" customWidth="1"/>
    <col min="11" max="11" width="4.9140625" style="41" customWidth="1"/>
    <col min="12" max="12" width="2.6640625" style="41" customWidth="1"/>
    <col min="13" max="13" width="7.6640625" style="41" customWidth="1"/>
    <col min="14" max="14" width="2" style="41" customWidth="1"/>
    <col min="15" max="16" width="8.08203125" style="41" customWidth="1"/>
    <col min="17" max="17" width="2.33203125" style="41" customWidth="1"/>
    <col min="18" max="18" width="8.9140625" style="41" customWidth="1"/>
    <col min="19" max="16384" width="0.6640625" style="41"/>
  </cols>
  <sheetData>
    <row r="1" spans="1:17" ht="5.85" customHeight="1" x14ac:dyDescent="0.3">
      <c r="A1" s="52"/>
      <c r="B1" s="52"/>
      <c r="C1" s="52"/>
      <c r="D1" s="52"/>
      <c r="E1" s="55"/>
      <c r="F1" s="55"/>
      <c r="G1" s="55"/>
      <c r="H1" s="55"/>
      <c r="I1" s="55"/>
      <c r="J1" s="55"/>
      <c r="K1" s="55"/>
      <c r="L1" s="55"/>
      <c r="M1" s="55"/>
      <c r="N1" s="55"/>
      <c r="O1" s="55"/>
      <c r="P1" s="55"/>
      <c r="Q1" s="55"/>
    </row>
    <row r="2" spans="1:17" ht="16.5" customHeight="1" x14ac:dyDescent="0.3">
      <c r="A2" s="210" t="s">
        <v>269</v>
      </c>
      <c r="B2" s="210"/>
      <c r="C2" s="210"/>
      <c r="D2" s="210"/>
      <c r="E2" s="210"/>
      <c r="F2" s="210"/>
      <c r="G2" s="210"/>
      <c r="H2" s="210"/>
      <c r="I2" s="210"/>
      <c r="J2" s="210"/>
      <c r="K2" s="210"/>
      <c r="L2" s="210"/>
      <c r="M2" s="210"/>
      <c r="N2" s="210"/>
      <c r="O2" s="210"/>
      <c r="P2" s="210"/>
      <c r="Q2" s="210"/>
    </row>
    <row r="3" spans="1:17" ht="7.5" customHeight="1" thickBot="1" x14ac:dyDescent="0.35">
      <c r="A3" s="52"/>
      <c r="B3" s="52"/>
      <c r="C3" s="52"/>
      <c r="D3" s="52"/>
      <c r="E3" s="55"/>
      <c r="F3" s="55"/>
      <c r="G3" s="55"/>
      <c r="H3" s="55"/>
      <c r="I3" s="55"/>
      <c r="J3" s="55"/>
      <c r="K3" s="55"/>
      <c r="L3" s="55"/>
      <c r="M3" s="55"/>
      <c r="N3" s="55"/>
      <c r="O3" s="55"/>
      <c r="P3" s="55"/>
      <c r="Q3" s="55"/>
    </row>
    <row r="4" spans="1:17" x14ac:dyDescent="0.3">
      <c r="A4" s="211" t="s">
        <v>0</v>
      </c>
      <c r="B4" s="212"/>
      <c r="C4" s="212"/>
      <c r="D4" s="212"/>
      <c r="E4" s="212"/>
      <c r="F4" s="212"/>
      <c r="G4" s="212"/>
      <c r="H4" s="212"/>
      <c r="I4" s="212"/>
      <c r="J4" s="212"/>
      <c r="K4" s="212"/>
      <c r="L4" s="212"/>
      <c r="M4" s="212"/>
      <c r="N4" s="212"/>
      <c r="O4" s="212"/>
      <c r="P4" s="212"/>
      <c r="Q4" s="213"/>
    </row>
    <row r="5" spans="1:17" x14ac:dyDescent="0.3">
      <c r="A5" s="214" t="s">
        <v>1</v>
      </c>
      <c r="B5" s="215"/>
      <c r="C5" s="216"/>
      <c r="D5" s="216"/>
      <c r="E5" s="216"/>
      <c r="F5" s="216"/>
      <c r="G5" s="216"/>
      <c r="H5" s="216"/>
      <c r="I5" s="216"/>
      <c r="J5" s="216"/>
      <c r="K5" s="216"/>
      <c r="L5" s="216"/>
      <c r="M5" s="1" t="s">
        <v>2</v>
      </c>
      <c r="N5" s="217"/>
      <c r="O5" s="217"/>
      <c r="P5" s="217"/>
      <c r="Q5" s="218"/>
    </row>
    <row r="6" spans="1:17" ht="16.2" thickBot="1" x14ac:dyDescent="0.35">
      <c r="A6" s="223" t="s">
        <v>3</v>
      </c>
      <c r="B6" s="224"/>
      <c r="C6" s="225"/>
      <c r="D6" s="226"/>
      <c r="E6" s="226"/>
      <c r="F6" s="226"/>
      <c r="G6" s="226"/>
      <c r="H6" s="226"/>
      <c r="I6" s="226"/>
      <c r="J6" s="226"/>
      <c r="K6" s="226"/>
      <c r="L6" s="227"/>
      <c r="M6" s="2" t="s">
        <v>4</v>
      </c>
      <c r="N6" s="228"/>
      <c r="O6" s="229"/>
      <c r="P6" s="229"/>
      <c r="Q6" s="230"/>
    </row>
    <row r="7" spans="1:17" ht="6" customHeight="1" thickBot="1" x14ac:dyDescent="0.35">
      <c r="A7" s="52"/>
      <c r="B7" s="52"/>
      <c r="C7" s="52"/>
      <c r="D7" s="52"/>
      <c r="E7" s="55"/>
      <c r="F7" s="55"/>
      <c r="G7" s="55"/>
      <c r="H7" s="55"/>
      <c r="I7" s="55"/>
      <c r="J7" s="55"/>
      <c r="K7" s="55"/>
      <c r="L7" s="55"/>
      <c r="M7" s="55"/>
      <c r="N7" s="55"/>
      <c r="O7" s="55"/>
      <c r="P7" s="55"/>
      <c r="Q7" s="55"/>
    </row>
    <row r="8" spans="1:17" x14ac:dyDescent="0.3">
      <c r="A8" s="191" t="s">
        <v>5</v>
      </c>
      <c r="B8" s="192"/>
      <c r="C8" s="192"/>
      <c r="D8" s="192"/>
      <c r="E8" s="192"/>
      <c r="F8" s="192"/>
      <c r="G8" s="192"/>
      <c r="H8" s="192"/>
      <c r="I8" s="192"/>
      <c r="J8" s="192"/>
      <c r="K8" s="192"/>
      <c r="L8" s="192"/>
      <c r="M8" s="192"/>
      <c r="N8" s="192"/>
      <c r="O8" s="192"/>
      <c r="P8" s="192"/>
      <c r="Q8" s="193"/>
    </row>
    <row r="9" spans="1:17" ht="27.75" customHeight="1" x14ac:dyDescent="0.3">
      <c r="A9" s="65" t="s">
        <v>6</v>
      </c>
      <c r="B9" s="50" t="s">
        <v>205</v>
      </c>
      <c r="C9" s="50" t="s">
        <v>246</v>
      </c>
      <c r="D9" s="51" t="s">
        <v>7</v>
      </c>
      <c r="E9" s="194" t="s">
        <v>8</v>
      </c>
      <c r="F9" s="194"/>
      <c r="G9" s="50" t="s">
        <v>9</v>
      </c>
      <c r="H9" s="195" t="s">
        <v>247</v>
      </c>
      <c r="I9" s="196"/>
      <c r="J9" s="197"/>
      <c r="K9" s="182" t="s">
        <v>208</v>
      </c>
      <c r="L9" s="183"/>
      <c r="M9" s="183"/>
      <c r="N9" s="184"/>
      <c r="O9" s="198" t="s">
        <v>10</v>
      </c>
      <c r="P9" s="198"/>
      <c r="Q9" s="199"/>
    </row>
    <row r="10" spans="1:17" x14ac:dyDescent="0.3">
      <c r="A10" s="3"/>
      <c r="B10" s="4"/>
      <c r="C10" s="5" t="str">
        <f>IFERROR(A10+LEFT(B10,1)-1,"")</f>
        <v/>
      </c>
      <c r="D10" s="6"/>
      <c r="E10" s="7"/>
      <c r="F10" s="5" t="s">
        <v>11</v>
      </c>
      <c r="G10" s="4"/>
      <c r="H10" s="219"/>
      <c r="I10" s="220"/>
      <c r="J10" s="51" t="s">
        <v>11</v>
      </c>
      <c r="K10" s="164"/>
      <c r="L10" s="165"/>
      <c r="M10" s="166"/>
      <c r="N10" s="5" t="s">
        <v>11</v>
      </c>
      <c r="O10" s="181">
        <f>IF(H10&lt;E10,H10-K10,H10)</f>
        <v>0</v>
      </c>
      <c r="P10" s="181"/>
      <c r="Q10" s="8" t="s">
        <v>11</v>
      </c>
    </row>
    <row r="11" spans="1:17" x14ac:dyDescent="0.3">
      <c r="A11" s="3"/>
      <c r="B11" s="4"/>
      <c r="C11" s="5" t="str">
        <f t="shared" ref="C11:C19" si="0">IFERROR(A11+LEFT(B11,1)-1,"")</f>
        <v/>
      </c>
      <c r="D11" s="6"/>
      <c r="E11" s="7"/>
      <c r="F11" s="5" t="s">
        <v>11</v>
      </c>
      <c r="G11" s="4"/>
      <c r="H11" s="219"/>
      <c r="I11" s="220"/>
      <c r="J11" s="51" t="s">
        <v>11</v>
      </c>
      <c r="K11" s="164"/>
      <c r="L11" s="165"/>
      <c r="M11" s="166"/>
      <c r="N11" s="5" t="s">
        <v>11</v>
      </c>
      <c r="O11" s="181">
        <f t="shared" ref="O11:O19" si="1">IF(H11&lt;E11,H11-K11,H11)</f>
        <v>0</v>
      </c>
      <c r="P11" s="181"/>
      <c r="Q11" s="8" t="s">
        <v>11</v>
      </c>
    </row>
    <row r="12" spans="1:17" x14ac:dyDescent="0.3">
      <c r="A12" s="3"/>
      <c r="B12" s="4"/>
      <c r="C12" s="5" t="str">
        <f t="shared" si="0"/>
        <v/>
      </c>
      <c r="D12" s="6"/>
      <c r="E12" s="7"/>
      <c r="F12" s="5" t="s">
        <v>11</v>
      </c>
      <c r="G12" s="4"/>
      <c r="H12" s="219"/>
      <c r="I12" s="220"/>
      <c r="J12" s="51" t="s">
        <v>11</v>
      </c>
      <c r="K12" s="164"/>
      <c r="L12" s="165"/>
      <c r="M12" s="166"/>
      <c r="N12" s="5" t="s">
        <v>11</v>
      </c>
      <c r="O12" s="181">
        <f t="shared" si="1"/>
        <v>0</v>
      </c>
      <c r="P12" s="181"/>
      <c r="Q12" s="8" t="s">
        <v>11</v>
      </c>
    </row>
    <row r="13" spans="1:17" x14ac:dyDescent="0.3">
      <c r="A13" s="3"/>
      <c r="B13" s="4"/>
      <c r="C13" s="5" t="str">
        <f t="shared" si="0"/>
        <v/>
      </c>
      <c r="D13" s="6"/>
      <c r="E13" s="7"/>
      <c r="F13" s="5" t="s">
        <v>11</v>
      </c>
      <c r="G13" s="4"/>
      <c r="H13" s="219"/>
      <c r="I13" s="220"/>
      <c r="J13" s="51" t="s">
        <v>11</v>
      </c>
      <c r="K13" s="164"/>
      <c r="L13" s="165"/>
      <c r="M13" s="166"/>
      <c r="N13" s="5" t="s">
        <v>11</v>
      </c>
      <c r="O13" s="181">
        <f t="shared" si="1"/>
        <v>0</v>
      </c>
      <c r="P13" s="181"/>
      <c r="Q13" s="8" t="s">
        <v>11</v>
      </c>
    </row>
    <row r="14" spans="1:17" x14ac:dyDescent="0.3">
      <c r="A14" s="3"/>
      <c r="B14" s="4"/>
      <c r="C14" s="5" t="str">
        <f t="shared" si="0"/>
        <v/>
      </c>
      <c r="D14" s="6"/>
      <c r="E14" s="7"/>
      <c r="F14" s="5" t="s">
        <v>11</v>
      </c>
      <c r="G14" s="4"/>
      <c r="H14" s="219"/>
      <c r="I14" s="220"/>
      <c r="J14" s="51" t="s">
        <v>11</v>
      </c>
      <c r="K14" s="164"/>
      <c r="L14" s="165"/>
      <c r="M14" s="166"/>
      <c r="N14" s="5" t="s">
        <v>11</v>
      </c>
      <c r="O14" s="181">
        <f t="shared" si="1"/>
        <v>0</v>
      </c>
      <c r="P14" s="181"/>
      <c r="Q14" s="8" t="s">
        <v>11</v>
      </c>
    </row>
    <row r="15" spans="1:17" x14ac:dyDescent="0.3">
      <c r="A15" s="3"/>
      <c r="B15" s="4"/>
      <c r="C15" s="5" t="str">
        <f t="shared" si="0"/>
        <v/>
      </c>
      <c r="D15" s="6"/>
      <c r="E15" s="7"/>
      <c r="F15" s="5" t="s">
        <v>11</v>
      </c>
      <c r="G15" s="4"/>
      <c r="H15" s="219"/>
      <c r="I15" s="220"/>
      <c r="J15" s="51" t="s">
        <v>11</v>
      </c>
      <c r="K15" s="164"/>
      <c r="L15" s="165"/>
      <c r="M15" s="166"/>
      <c r="N15" s="5" t="s">
        <v>11</v>
      </c>
      <c r="O15" s="181">
        <f t="shared" si="1"/>
        <v>0</v>
      </c>
      <c r="P15" s="181"/>
      <c r="Q15" s="8" t="s">
        <v>11</v>
      </c>
    </row>
    <row r="16" spans="1:17" x14ac:dyDescent="0.3">
      <c r="A16" s="3"/>
      <c r="B16" s="4"/>
      <c r="C16" s="5" t="str">
        <f t="shared" si="0"/>
        <v/>
      </c>
      <c r="D16" s="6"/>
      <c r="E16" s="7"/>
      <c r="F16" s="5" t="s">
        <v>11</v>
      </c>
      <c r="G16" s="4"/>
      <c r="H16" s="219"/>
      <c r="I16" s="220"/>
      <c r="J16" s="51" t="s">
        <v>11</v>
      </c>
      <c r="K16" s="164"/>
      <c r="L16" s="165"/>
      <c r="M16" s="166"/>
      <c r="N16" s="5" t="s">
        <v>11</v>
      </c>
      <c r="O16" s="181">
        <f t="shared" si="1"/>
        <v>0</v>
      </c>
      <c r="P16" s="181"/>
      <c r="Q16" s="8" t="s">
        <v>11</v>
      </c>
    </row>
    <row r="17" spans="1:17" x14ac:dyDescent="0.3">
      <c r="A17" s="3"/>
      <c r="B17" s="4"/>
      <c r="C17" s="5" t="str">
        <f t="shared" si="0"/>
        <v/>
      </c>
      <c r="D17" s="6"/>
      <c r="E17" s="7"/>
      <c r="F17" s="5" t="s">
        <v>11</v>
      </c>
      <c r="G17" s="4"/>
      <c r="H17" s="219"/>
      <c r="I17" s="220"/>
      <c r="J17" s="51" t="s">
        <v>11</v>
      </c>
      <c r="K17" s="164"/>
      <c r="L17" s="165"/>
      <c r="M17" s="166"/>
      <c r="N17" s="5" t="s">
        <v>11</v>
      </c>
      <c r="O17" s="181">
        <f t="shared" si="1"/>
        <v>0</v>
      </c>
      <c r="P17" s="181"/>
      <c r="Q17" s="8" t="s">
        <v>11</v>
      </c>
    </row>
    <row r="18" spans="1:17" x14ac:dyDescent="0.3">
      <c r="A18" s="3"/>
      <c r="B18" s="4"/>
      <c r="C18" s="5" t="str">
        <f t="shared" si="0"/>
        <v/>
      </c>
      <c r="D18" s="6"/>
      <c r="E18" s="7"/>
      <c r="F18" s="5" t="s">
        <v>11</v>
      </c>
      <c r="G18" s="4"/>
      <c r="H18" s="219"/>
      <c r="I18" s="220"/>
      <c r="J18" s="51" t="s">
        <v>11</v>
      </c>
      <c r="K18" s="164"/>
      <c r="L18" s="165"/>
      <c r="M18" s="166"/>
      <c r="N18" s="5" t="s">
        <v>11</v>
      </c>
      <c r="O18" s="181">
        <f t="shared" si="1"/>
        <v>0</v>
      </c>
      <c r="P18" s="181"/>
      <c r="Q18" s="8" t="s">
        <v>11</v>
      </c>
    </row>
    <row r="19" spans="1:17" ht="16.2" thickBot="1" x14ac:dyDescent="0.35">
      <c r="A19" s="9"/>
      <c r="B19" s="10"/>
      <c r="C19" s="11" t="str">
        <f t="shared" si="0"/>
        <v/>
      </c>
      <c r="D19" s="66"/>
      <c r="E19" s="67"/>
      <c r="F19" s="11" t="s">
        <v>11</v>
      </c>
      <c r="G19" s="10"/>
      <c r="H19" s="231"/>
      <c r="I19" s="232"/>
      <c r="J19" s="46" t="s">
        <v>207</v>
      </c>
      <c r="K19" s="233"/>
      <c r="L19" s="234"/>
      <c r="M19" s="235"/>
      <c r="N19" s="11" t="s">
        <v>12</v>
      </c>
      <c r="O19" s="181">
        <f t="shared" si="1"/>
        <v>0</v>
      </c>
      <c r="P19" s="181"/>
      <c r="Q19" s="12" t="s">
        <v>11</v>
      </c>
    </row>
    <row r="20" spans="1:17" ht="8.4" customHeight="1" thickBot="1" x14ac:dyDescent="0.35"/>
    <row r="21" spans="1:17" ht="15.75" customHeight="1" thickBot="1" x14ac:dyDescent="0.35">
      <c r="A21" s="160" t="s">
        <v>188</v>
      </c>
      <c r="B21" s="161"/>
      <c r="C21" s="161"/>
      <c r="D21" s="162"/>
      <c r="E21" s="84">
        <f>SUM(E10:E19)</f>
        <v>0</v>
      </c>
      <c r="F21" s="47" t="s">
        <v>11</v>
      </c>
      <c r="G21" s="47"/>
      <c r="H21" s="158">
        <f>SUM(H10:I19)</f>
        <v>0</v>
      </c>
      <c r="I21" s="159"/>
      <c r="J21" s="47" t="s">
        <v>207</v>
      </c>
      <c r="K21" s="177">
        <f>SUM(K10:M19)</f>
        <v>0</v>
      </c>
      <c r="L21" s="177"/>
      <c r="M21" s="177"/>
      <c r="N21" s="47" t="s">
        <v>12</v>
      </c>
      <c r="O21" s="178">
        <f>SUM(O10:P19)</f>
        <v>0</v>
      </c>
      <c r="P21" s="179"/>
      <c r="Q21" s="45" t="s">
        <v>12</v>
      </c>
    </row>
    <row r="22" spans="1:17" ht="8.4" customHeight="1" x14ac:dyDescent="0.3">
      <c r="A22" s="36"/>
      <c r="B22" s="48"/>
      <c r="C22" s="48"/>
      <c r="D22" s="42" t="str">
        <f>IFERROR((SMALL(C10:C19,1)+3)&amp;"年","")</f>
        <v/>
      </c>
      <c r="E22" s="43" t="str">
        <f>IF(D22="","",SUMIF(C9:Q19,LEFT(D22,3),O9:O19)+#REF!)</f>
        <v/>
      </c>
      <c r="F22" s="43"/>
      <c r="G22" s="40" t="str">
        <f>IF(E22&lt;&gt;"","瓩","")</f>
        <v/>
      </c>
      <c r="H22" s="42" t="str">
        <f>IFERROR((SMALL(C10:C19,1)+4)&amp;"年","")</f>
        <v/>
      </c>
      <c r="I22" s="43" t="str">
        <f>IF(H22="","",SUMIF(C9:Q19,LEFT(H22,3),O9:O19)+E22)</f>
        <v/>
      </c>
      <c r="J22" s="43"/>
      <c r="K22" s="43"/>
      <c r="L22" s="40" t="str">
        <f>IF(I22&lt;&gt;"","瓩","")</f>
        <v/>
      </c>
      <c r="M22" s="42" t="str">
        <f>IFERROR((SMALL(C10:C19,1)+5)&amp;"年","")</f>
        <v/>
      </c>
      <c r="N22" s="43" t="str">
        <f>IF(M22="","",SUMIF(C9:Q19,LEFT(M22,3),O9:O19)+I22)</f>
        <v/>
      </c>
      <c r="O22" s="43"/>
      <c r="P22" s="43"/>
      <c r="Q22" s="40" t="str">
        <f>IF(N22&lt;&gt;"","瓩","")</f>
        <v/>
      </c>
    </row>
    <row r="23" spans="1:17" ht="1.5" customHeight="1" thickBot="1" x14ac:dyDescent="0.35">
      <c r="A23" s="52"/>
      <c r="B23" s="52"/>
      <c r="C23" s="52"/>
      <c r="D23" s="52"/>
      <c r="E23" s="55"/>
      <c r="F23" s="55"/>
      <c r="G23" s="55"/>
      <c r="H23" s="55"/>
      <c r="I23" s="55"/>
      <c r="J23" s="55"/>
      <c r="K23" s="49"/>
      <c r="L23" s="55"/>
      <c r="M23" s="13"/>
      <c r="N23" s="55"/>
      <c r="O23" s="14"/>
      <c r="P23" s="14"/>
      <c r="Q23" s="14"/>
    </row>
    <row r="24" spans="1:17" x14ac:dyDescent="0.3">
      <c r="A24" s="15" t="s">
        <v>13</v>
      </c>
      <c r="B24" s="53"/>
      <c r="C24" s="53"/>
      <c r="D24" s="53"/>
      <c r="E24" s="59"/>
      <c r="F24" s="16"/>
      <c r="G24" s="17"/>
      <c r="H24" s="59"/>
      <c r="I24" s="16"/>
      <c r="J24" s="16"/>
      <c r="K24" s="17"/>
      <c r="L24" s="16"/>
      <c r="M24" s="18"/>
      <c r="N24" s="16"/>
      <c r="O24" s="19"/>
      <c r="P24" s="19"/>
      <c r="Q24" s="20"/>
    </row>
    <row r="25" spans="1:17" x14ac:dyDescent="0.3">
      <c r="A25" s="21" t="s">
        <v>14</v>
      </c>
      <c r="B25" s="55"/>
      <c r="C25" s="55"/>
      <c r="D25" s="55"/>
      <c r="F25" s="55"/>
      <c r="H25" s="22"/>
      <c r="J25" s="55"/>
      <c r="K25" s="23"/>
      <c r="L25" s="24"/>
      <c r="M25" s="13"/>
      <c r="N25" s="55"/>
      <c r="O25" s="14"/>
      <c r="Q25" s="60"/>
    </row>
    <row r="26" spans="1:17" ht="16.2" thickBot="1" x14ac:dyDescent="0.35">
      <c r="A26" s="61"/>
      <c r="B26" s="25"/>
      <c r="C26" s="62"/>
      <c r="D26" s="26"/>
      <c r="E26" s="63"/>
      <c r="F26" s="26"/>
      <c r="G26" s="27"/>
      <c r="H26" s="28"/>
      <c r="I26" s="63"/>
      <c r="J26" s="28"/>
      <c r="K26" s="63"/>
      <c r="L26" s="203" t="s">
        <v>16</v>
      </c>
      <c r="M26" s="203"/>
      <c r="N26" s="203"/>
      <c r="O26" s="204"/>
      <c r="P26" s="204"/>
      <c r="Q26" s="29" t="s">
        <v>11</v>
      </c>
    </row>
    <row r="27" spans="1:17" ht="6.75" customHeight="1" thickBot="1" x14ac:dyDescent="0.35">
      <c r="A27" s="52"/>
      <c r="B27" s="52"/>
      <c r="C27" s="52"/>
      <c r="D27" s="52"/>
      <c r="E27" s="55"/>
      <c r="F27" s="55"/>
      <c r="G27" s="55"/>
      <c r="H27" s="55"/>
      <c r="I27" s="55"/>
      <c r="J27" s="55"/>
      <c r="K27" s="55"/>
      <c r="L27" s="55"/>
      <c r="M27" s="55"/>
      <c r="N27" s="55"/>
      <c r="O27" s="55"/>
      <c r="P27" s="55"/>
      <c r="Q27" s="55"/>
    </row>
    <row r="28" spans="1:17" ht="16.2" thickBot="1" x14ac:dyDescent="0.35">
      <c r="A28" s="173" t="s">
        <v>17</v>
      </c>
      <c r="B28" s="174"/>
      <c r="C28" s="174"/>
      <c r="D28" s="174"/>
      <c r="E28" s="174"/>
      <c r="F28" s="205" t="s">
        <v>18</v>
      </c>
      <c r="G28" s="205"/>
      <c r="H28" s="205"/>
      <c r="I28" s="206"/>
      <c r="J28" s="206"/>
      <c r="K28" s="206"/>
      <c r="L28" s="30" t="s">
        <v>12</v>
      </c>
      <c r="M28" s="30"/>
      <c r="N28" s="30"/>
      <c r="O28" s="64"/>
      <c r="P28" s="64"/>
      <c r="Q28" s="31"/>
    </row>
    <row r="29" spans="1:17" ht="6.75" customHeight="1" thickBot="1" x14ac:dyDescent="0.35">
      <c r="A29" s="52"/>
      <c r="B29" s="52"/>
      <c r="C29" s="52"/>
      <c r="D29" s="52"/>
      <c r="E29" s="55"/>
      <c r="F29" s="55"/>
      <c r="G29" s="55"/>
      <c r="H29" s="55"/>
      <c r="I29" s="55"/>
      <c r="J29" s="55"/>
      <c r="K29" s="55"/>
      <c r="L29" s="55"/>
      <c r="M29" s="55"/>
      <c r="N29" s="55"/>
      <c r="O29" s="55"/>
      <c r="P29" s="55"/>
      <c r="Q29" s="55"/>
    </row>
    <row r="30" spans="1:17" x14ac:dyDescent="0.3">
      <c r="A30" s="207" t="s">
        <v>19</v>
      </c>
      <c r="B30" s="208"/>
      <c r="C30" s="208"/>
      <c r="D30" s="208"/>
      <c r="E30" s="208"/>
      <c r="F30" s="208"/>
      <c r="G30" s="208"/>
      <c r="H30" s="208"/>
      <c r="I30" s="208"/>
      <c r="J30" s="208"/>
      <c r="K30" s="208"/>
      <c r="L30" s="208"/>
      <c r="M30" s="208"/>
      <c r="N30" s="208"/>
      <c r="O30" s="208"/>
      <c r="P30" s="208"/>
      <c r="Q30" s="209"/>
    </row>
    <row r="31" spans="1:17" ht="16.5" customHeight="1" thickBot="1" x14ac:dyDescent="0.35">
      <c r="A31" s="236" t="s">
        <v>18</v>
      </c>
      <c r="B31" s="237"/>
      <c r="C31" s="237"/>
      <c r="D31" s="238"/>
      <c r="E31" s="239"/>
      <c r="F31" s="240"/>
      <c r="G31" s="32" t="s">
        <v>12</v>
      </c>
      <c r="H31" s="33" t="s">
        <v>20</v>
      </c>
      <c r="I31" s="241">
        <f>E31*2</f>
        <v>0</v>
      </c>
      <c r="J31" s="242"/>
      <c r="K31" s="34" t="s">
        <v>21</v>
      </c>
      <c r="L31" s="33"/>
      <c r="M31" s="243" t="s">
        <v>22</v>
      </c>
      <c r="N31" s="243"/>
      <c r="O31" s="243"/>
      <c r="P31" s="243"/>
      <c r="Q31" s="244"/>
    </row>
    <row r="32" spans="1:17" ht="6.75" customHeight="1" x14ac:dyDescent="0.3">
      <c r="A32" s="52"/>
      <c r="B32" s="52"/>
      <c r="C32" s="52"/>
      <c r="D32" s="52"/>
      <c r="E32" s="55"/>
      <c r="F32" s="55"/>
      <c r="G32" s="55"/>
      <c r="H32" s="55"/>
      <c r="I32" s="55"/>
      <c r="J32" s="55"/>
      <c r="K32" s="55"/>
      <c r="L32" s="55"/>
      <c r="M32" s="55"/>
      <c r="N32" s="55"/>
      <c r="O32" s="55"/>
      <c r="P32" s="55"/>
      <c r="Q32" s="55"/>
    </row>
    <row r="33" spans="1:17" ht="13.5" customHeight="1" x14ac:dyDescent="0.3">
      <c r="A33" s="52"/>
      <c r="B33" s="52"/>
      <c r="C33" s="52"/>
      <c r="D33" s="49"/>
      <c r="E33" s="35"/>
      <c r="F33" s="35"/>
      <c r="G33" s="35"/>
      <c r="H33" s="200" t="s">
        <v>23</v>
      </c>
      <c r="I33" s="200"/>
      <c r="J33" s="200"/>
      <c r="K33" s="200"/>
      <c r="L33" s="201">
        <f>O26+I28+E31</f>
        <v>0</v>
      </c>
      <c r="M33" s="201"/>
      <c r="N33" s="202"/>
      <c r="O33" s="202"/>
      <c r="P33" s="202"/>
      <c r="Q33" s="202"/>
    </row>
    <row r="34" spans="1:17" ht="13.5" customHeight="1" x14ac:dyDescent="0.3">
      <c r="A34" s="52"/>
      <c r="B34" s="52"/>
      <c r="C34" s="52"/>
      <c r="D34" s="49"/>
      <c r="E34" s="35"/>
      <c r="F34" s="35"/>
      <c r="G34" s="35"/>
      <c r="H34" s="70"/>
      <c r="I34" s="70"/>
      <c r="J34" s="70"/>
      <c r="K34" s="70"/>
      <c r="L34" s="72"/>
      <c r="M34" s="72"/>
      <c r="N34" s="73"/>
      <c r="O34" s="73"/>
      <c r="P34" s="73"/>
      <c r="Q34" s="73"/>
    </row>
    <row r="35" spans="1:17" ht="13.5" customHeight="1" x14ac:dyDescent="0.3">
      <c r="A35" s="52"/>
      <c r="B35" s="52"/>
      <c r="C35" s="52"/>
      <c r="D35" s="49"/>
      <c r="E35" s="35"/>
      <c r="F35" s="35"/>
      <c r="G35" s="35"/>
      <c r="H35" s="70"/>
      <c r="I35" s="70"/>
      <c r="J35" s="70"/>
      <c r="K35" s="70"/>
      <c r="L35" s="72"/>
      <c r="M35" s="72"/>
      <c r="N35" s="73"/>
      <c r="O35" s="73"/>
      <c r="P35" s="73"/>
      <c r="Q35" s="73"/>
    </row>
    <row r="36" spans="1:17" ht="7.5" customHeight="1" thickBot="1" x14ac:dyDescent="0.35">
      <c r="A36" s="221"/>
      <c r="B36" s="221"/>
      <c r="C36" s="221"/>
      <c r="D36" s="221"/>
      <c r="E36" s="221"/>
      <c r="F36" s="221"/>
      <c r="G36" s="221"/>
      <c r="H36" s="221"/>
      <c r="I36" s="221"/>
      <c r="J36" s="221"/>
      <c r="K36" s="221"/>
      <c r="L36" s="221"/>
      <c r="M36" s="221"/>
      <c r="N36" s="221"/>
      <c r="O36" s="221"/>
      <c r="P36" s="221"/>
      <c r="Q36" s="221"/>
    </row>
    <row r="37" spans="1:17" x14ac:dyDescent="0.3">
      <c r="A37" s="191" t="s">
        <v>24</v>
      </c>
      <c r="B37" s="192"/>
      <c r="C37" s="192"/>
      <c r="D37" s="192"/>
      <c r="E37" s="192"/>
      <c r="F37" s="192"/>
      <c r="G37" s="192"/>
      <c r="H37" s="192"/>
      <c r="I37" s="192"/>
      <c r="J37" s="192"/>
      <c r="K37" s="192"/>
      <c r="L37" s="192"/>
      <c r="M37" s="192"/>
      <c r="N37" s="192"/>
      <c r="O37" s="192"/>
      <c r="P37" s="192"/>
      <c r="Q37" s="193"/>
    </row>
    <row r="38" spans="1:17" ht="27.6" x14ac:dyDescent="0.3">
      <c r="A38" s="65" t="s">
        <v>6</v>
      </c>
      <c r="B38" s="50" t="s">
        <v>205</v>
      </c>
      <c r="C38" s="50" t="s">
        <v>206</v>
      </c>
      <c r="D38" s="51" t="s">
        <v>7</v>
      </c>
      <c r="E38" s="194" t="s">
        <v>8</v>
      </c>
      <c r="F38" s="194"/>
      <c r="G38" s="50" t="s">
        <v>9</v>
      </c>
      <c r="H38" s="195" t="s">
        <v>247</v>
      </c>
      <c r="I38" s="196"/>
      <c r="J38" s="197"/>
      <c r="K38" s="182" t="s">
        <v>208</v>
      </c>
      <c r="L38" s="183"/>
      <c r="M38" s="183"/>
      <c r="N38" s="184"/>
      <c r="O38" s="198" t="s">
        <v>10</v>
      </c>
      <c r="P38" s="198"/>
      <c r="Q38" s="199"/>
    </row>
    <row r="39" spans="1:17" x14ac:dyDescent="0.3">
      <c r="A39" s="3"/>
      <c r="B39" s="4"/>
      <c r="C39" s="5" t="str">
        <f t="shared" ref="C39:C53" si="2">IFERROR(A39+LEFT(B39,1)-1,"")</f>
        <v/>
      </c>
      <c r="D39" s="6"/>
      <c r="E39" s="7"/>
      <c r="F39" s="5" t="s">
        <v>11</v>
      </c>
      <c r="G39" s="4"/>
      <c r="H39" s="180"/>
      <c r="I39" s="180"/>
      <c r="J39" s="5" t="s">
        <v>11</v>
      </c>
      <c r="K39" s="164"/>
      <c r="L39" s="165"/>
      <c r="M39" s="166"/>
      <c r="N39" s="5" t="s">
        <v>11</v>
      </c>
      <c r="O39" s="181">
        <f>IF(H39&lt;E39,H39-K39,H39)</f>
        <v>0</v>
      </c>
      <c r="P39" s="181"/>
      <c r="Q39" s="71" t="s">
        <v>11</v>
      </c>
    </row>
    <row r="40" spans="1:17" x14ac:dyDescent="0.3">
      <c r="A40" s="3"/>
      <c r="B40" s="4"/>
      <c r="C40" s="5" t="str">
        <f t="shared" si="2"/>
        <v/>
      </c>
      <c r="D40" s="6"/>
      <c r="E40" s="7"/>
      <c r="F40" s="5" t="s">
        <v>11</v>
      </c>
      <c r="G40" s="4"/>
      <c r="H40" s="180"/>
      <c r="I40" s="180"/>
      <c r="J40" s="5" t="s">
        <v>11</v>
      </c>
      <c r="K40" s="164"/>
      <c r="L40" s="165"/>
      <c r="M40" s="166"/>
      <c r="N40" s="5" t="s">
        <v>11</v>
      </c>
      <c r="O40" s="181">
        <f t="shared" ref="O40:O53" si="3">IF(H40&lt;E40,H40-K40,H40)</f>
        <v>0</v>
      </c>
      <c r="P40" s="181"/>
      <c r="Q40" s="71" t="s">
        <v>11</v>
      </c>
    </row>
    <row r="41" spans="1:17" x14ac:dyDescent="0.3">
      <c r="A41" s="3"/>
      <c r="B41" s="4"/>
      <c r="C41" s="5" t="str">
        <f t="shared" si="2"/>
        <v/>
      </c>
      <c r="D41" s="6"/>
      <c r="E41" s="7"/>
      <c r="F41" s="5" t="s">
        <v>11</v>
      </c>
      <c r="G41" s="4"/>
      <c r="H41" s="180"/>
      <c r="I41" s="180"/>
      <c r="J41" s="5" t="s">
        <v>11</v>
      </c>
      <c r="K41" s="164"/>
      <c r="L41" s="165"/>
      <c r="M41" s="166"/>
      <c r="N41" s="5" t="s">
        <v>11</v>
      </c>
      <c r="O41" s="181">
        <f t="shared" si="3"/>
        <v>0</v>
      </c>
      <c r="P41" s="181"/>
      <c r="Q41" s="71" t="s">
        <v>11</v>
      </c>
    </row>
    <row r="42" spans="1:17" x14ac:dyDescent="0.3">
      <c r="A42" s="3"/>
      <c r="B42" s="4"/>
      <c r="C42" s="5" t="str">
        <f t="shared" si="2"/>
        <v/>
      </c>
      <c r="D42" s="6"/>
      <c r="E42" s="7"/>
      <c r="F42" s="5" t="s">
        <v>11</v>
      </c>
      <c r="G42" s="4"/>
      <c r="H42" s="180"/>
      <c r="I42" s="180"/>
      <c r="J42" s="5" t="s">
        <v>11</v>
      </c>
      <c r="K42" s="164"/>
      <c r="L42" s="165"/>
      <c r="M42" s="166"/>
      <c r="N42" s="5" t="s">
        <v>11</v>
      </c>
      <c r="O42" s="181">
        <f t="shared" si="3"/>
        <v>0</v>
      </c>
      <c r="P42" s="181"/>
      <c r="Q42" s="71" t="s">
        <v>11</v>
      </c>
    </row>
    <row r="43" spans="1:17" x14ac:dyDescent="0.3">
      <c r="A43" s="3"/>
      <c r="B43" s="4"/>
      <c r="C43" s="5" t="str">
        <f t="shared" si="2"/>
        <v/>
      </c>
      <c r="D43" s="6"/>
      <c r="E43" s="7"/>
      <c r="F43" s="5" t="s">
        <v>11</v>
      </c>
      <c r="G43" s="4"/>
      <c r="H43" s="180"/>
      <c r="I43" s="180"/>
      <c r="J43" s="5" t="s">
        <v>11</v>
      </c>
      <c r="K43" s="164"/>
      <c r="L43" s="165"/>
      <c r="M43" s="166"/>
      <c r="N43" s="5" t="s">
        <v>11</v>
      </c>
      <c r="O43" s="181">
        <f t="shared" si="3"/>
        <v>0</v>
      </c>
      <c r="P43" s="181"/>
      <c r="Q43" s="71" t="s">
        <v>11</v>
      </c>
    </row>
    <row r="44" spans="1:17" x14ac:dyDescent="0.3">
      <c r="A44" s="3"/>
      <c r="B44" s="4"/>
      <c r="C44" s="5" t="str">
        <f t="shared" si="2"/>
        <v/>
      </c>
      <c r="D44" s="6"/>
      <c r="E44" s="7"/>
      <c r="F44" s="5" t="s">
        <v>11</v>
      </c>
      <c r="G44" s="4"/>
      <c r="H44" s="180"/>
      <c r="I44" s="180"/>
      <c r="J44" s="5" t="s">
        <v>11</v>
      </c>
      <c r="K44" s="164"/>
      <c r="L44" s="165"/>
      <c r="M44" s="166"/>
      <c r="N44" s="5" t="s">
        <v>11</v>
      </c>
      <c r="O44" s="181">
        <f t="shared" si="3"/>
        <v>0</v>
      </c>
      <c r="P44" s="181"/>
      <c r="Q44" s="71" t="s">
        <v>11</v>
      </c>
    </row>
    <row r="45" spans="1:17" x14ac:dyDescent="0.3">
      <c r="A45" s="3"/>
      <c r="B45" s="4"/>
      <c r="C45" s="5" t="str">
        <f t="shared" si="2"/>
        <v/>
      </c>
      <c r="D45" s="6"/>
      <c r="E45" s="7"/>
      <c r="F45" s="5" t="s">
        <v>11</v>
      </c>
      <c r="G45" s="4"/>
      <c r="H45" s="180"/>
      <c r="I45" s="180"/>
      <c r="J45" s="5" t="s">
        <v>11</v>
      </c>
      <c r="K45" s="164"/>
      <c r="L45" s="165"/>
      <c r="M45" s="166"/>
      <c r="N45" s="5" t="s">
        <v>11</v>
      </c>
      <c r="O45" s="181">
        <f t="shared" si="3"/>
        <v>0</v>
      </c>
      <c r="P45" s="181"/>
      <c r="Q45" s="71" t="s">
        <v>11</v>
      </c>
    </row>
    <row r="46" spans="1:17" x14ac:dyDescent="0.3">
      <c r="A46" s="3"/>
      <c r="B46" s="4"/>
      <c r="C46" s="5" t="str">
        <f t="shared" si="2"/>
        <v/>
      </c>
      <c r="D46" s="6"/>
      <c r="E46" s="7"/>
      <c r="F46" s="5" t="s">
        <v>11</v>
      </c>
      <c r="G46" s="4"/>
      <c r="H46" s="180"/>
      <c r="I46" s="180"/>
      <c r="J46" s="5" t="s">
        <v>11</v>
      </c>
      <c r="K46" s="164"/>
      <c r="L46" s="165"/>
      <c r="M46" s="166"/>
      <c r="N46" s="5" t="s">
        <v>11</v>
      </c>
      <c r="O46" s="181">
        <f t="shared" si="3"/>
        <v>0</v>
      </c>
      <c r="P46" s="181"/>
      <c r="Q46" s="71" t="s">
        <v>11</v>
      </c>
    </row>
    <row r="47" spans="1:17" x14ac:dyDescent="0.3">
      <c r="A47" s="3"/>
      <c r="B47" s="4"/>
      <c r="C47" s="5" t="str">
        <f t="shared" si="2"/>
        <v/>
      </c>
      <c r="D47" s="6"/>
      <c r="E47" s="7"/>
      <c r="F47" s="5" t="s">
        <v>11</v>
      </c>
      <c r="G47" s="4"/>
      <c r="H47" s="180"/>
      <c r="I47" s="180"/>
      <c r="J47" s="5" t="s">
        <v>11</v>
      </c>
      <c r="K47" s="164"/>
      <c r="L47" s="165"/>
      <c r="M47" s="166"/>
      <c r="N47" s="5" t="s">
        <v>11</v>
      </c>
      <c r="O47" s="181">
        <f t="shared" si="3"/>
        <v>0</v>
      </c>
      <c r="P47" s="181"/>
      <c r="Q47" s="71" t="s">
        <v>11</v>
      </c>
    </row>
    <row r="48" spans="1:17" x14ac:dyDescent="0.3">
      <c r="A48" s="3"/>
      <c r="B48" s="4"/>
      <c r="C48" s="5" t="str">
        <f t="shared" si="2"/>
        <v/>
      </c>
      <c r="D48" s="6"/>
      <c r="E48" s="7"/>
      <c r="F48" s="5" t="s">
        <v>11</v>
      </c>
      <c r="G48" s="4"/>
      <c r="H48" s="180"/>
      <c r="I48" s="180"/>
      <c r="J48" s="5" t="s">
        <v>11</v>
      </c>
      <c r="K48" s="164"/>
      <c r="L48" s="165"/>
      <c r="M48" s="166"/>
      <c r="N48" s="5" t="s">
        <v>11</v>
      </c>
      <c r="O48" s="181">
        <f t="shared" si="3"/>
        <v>0</v>
      </c>
      <c r="P48" s="181"/>
      <c r="Q48" s="71" t="s">
        <v>11</v>
      </c>
    </row>
    <row r="49" spans="1:17" x14ac:dyDescent="0.3">
      <c r="A49" s="3"/>
      <c r="B49" s="4"/>
      <c r="C49" s="5" t="str">
        <f t="shared" si="2"/>
        <v/>
      </c>
      <c r="D49" s="6"/>
      <c r="E49" s="7"/>
      <c r="F49" s="5" t="s">
        <v>11</v>
      </c>
      <c r="G49" s="4"/>
      <c r="H49" s="180"/>
      <c r="I49" s="180"/>
      <c r="J49" s="5" t="s">
        <v>11</v>
      </c>
      <c r="K49" s="164"/>
      <c r="L49" s="165"/>
      <c r="M49" s="166"/>
      <c r="N49" s="5" t="s">
        <v>11</v>
      </c>
      <c r="O49" s="181">
        <f t="shared" si="3"/>
        <v>0</v>
      </c>
      <c r="P49" s="181"/>
      <c r="Q49" s="71" t="s">
        <v>11</v>
      </c>
    </row>
    <row r="50" spans="1:17" x14ac:dyDescent="0.3">
      <c r="A50" s="3"/>
      <c r="B50" s="4"/>
      <c r="C50" s="5" t="str">
        <f t="shared" si="2"/>
        <v/>
      </c>
      <c r="D50" s="6"/>
      <c r="E50" s="7"/>
      <c r="F50" s="5" t="s">
        <v>11</v>
      </c>
      <c r="G50" s="4"/>
      <c r="H50" s="180"/>
      <c r="I50" s="180"/>
      <c r="J50" s="5" t="s">
        <v>11</v>
      </c>
      <c r="K50" s="164"/>
      <c r="L50" s="165"/>
      <c r="M50" s="166"/>
      <c r="N50" s="5" t="s">
        <v>11</v>
      </c>
      <c r="O50" s="181">
        <f t="shared" si="3"/>
        <v>0</v>
      </c>
      <c r="P50" s="181"/>
      <c r="Q50" s="71" t="s">
        <v>11</v>
      </c>
    </row>
    <row r="51" spans="1:17" x14ac:dyDescent="0.3">
      <c r="A51" s="3"/>
      <c r="B51" s="4"/>
      <c r="C51" s="5" t="str">
        <f t="shared" si="2"/>
        <v/>
      </c>
      <c r="D51" s="6"/>
      <c r="E51" s="7"/>
      <c r="F51" s="5" t="s">
        <v>11</v>
      </c>
      <c r="G51" s="4"/>
      <c r="H51" s="180"/>
      <c r="I51" s="180"/>
      <c r="J51" s="5" t="s">
        <v>11</v>
      </c>
      <c r="K51" s="164"/>
      <c r="L51" s="165"/>
      <c r="M51" s="166"/>
      <c r="N51" s="5" t="s">
        <v>11</v>
      </c>
      <c r="O51" s="181">
        <f t="shared" si="3"/>
        <v>0</v>
      </c>
      <c r="P51" s="181"/>
      <c r="Q51" s="71" t="s">
        <v>11</v>
      </c>
    </row>
    <row r="52" spans="1:17" x14ac:dyDescent="0.3">
      <c r="A52" s="3"/>
      <c r="B52" s="4"/>
      <c r="C52" s="5" t="str">
        <f t="shared" si="2"/>
        <v/>
      </c>
      <c r="D52" s="6"/>
      <c r="E52" s="7"/>
      <c r="F52" s="5" t="s">
        <v>11</v>
      </c>
      <c r="G52" s="4"/>
      <c r="H52" s="180"/>
      <c r="I52" s="180"/>
      <c r="J52" s="5" t="s">
        <v>11</v>
      </c>
      <c r="K52" s="164"/>
      <c r="L52" s="165"/>
      <c r="M52" s="166"/>
      <c r="N52" s="5" t="s">
        <v>11</v>
      </c>
      <c r="O52" s="181">
        <f t="shared" si="3"/>
        <v>0</v>
      </c>
      <c r="P52" s="181"/>
      <c r="Q52" s="71" t="s">
        <v>11</v>
      </c>
    </row>
    <row r="53" spans="1:17" ht="16.2" thickBot="1" x14ac:dyDescent="0.35">
      <c r="A53" s="3"/>
      <c r="B53" s="4"/>
      <c r="C53" s="5" t="str">
        <f t="shared" si="2"/>
        <v/>
      </c>
      <c r="D53" s="6"/>
      <c r="E53" s="7"/>
      <c r="F53" s="11" t="s">
        <v>11</v>
      </c>
      <c r="G53" s="4"/>
      <c r="H53" s="190"/>
      <c r="I53" s="190"/>
      <c r="J53" s="11" t="s">
        <v>11</v>
      </c>
      <c r="K53" s="164"/>
      <c r="L53" s="165"/>
      <c r="M53" s="166"/>
      <c r="N53" s="11" t="s">
        <v>12</v>
      </c>
      <c r="O53" s="181">
        <f t="shared" si="3"/>
        <v>0</v>
      </c>
      <c r="P53" s="181"/>
      <c r="Q53" s="85" t="s">
        <v>11</v>
      </c>
    </row>
    <row r="54" spans="1:17" ht="6.75" customHeight="1" thickBot="1" x14ac:dyDescent="0.35">
      <c r="A54" s="52"/>
      <c r="B54" s="52"/>
      <c r="C54" s="52"/>
      <c r="D54" s="52"/>
      <c r="E54" s="55"/>
      <c r="F54" s="55"/>
      <c r="G54" s="55"/>
      <c r="H54" s="55"/>
      <c r="I54" s="55"/>
      <c r="J54" s="55"/>
      <c r="K54" s="55"/>
      <c r="L54" s="55"/>
      <c r="M54" s="55"/>
      <c r="N54" s="55"/>
      <c r="O54" s="55"/>
      <c r="P54" s="55"/>
      <c r="Q54" s="55"/>
    </row>
    <row r="55" spans="1:17" ht="15.75" customHeight="1" thickBot="1" x14ac:dyDescent="0.35">
      <c r="A55" s="160" t="s">
        <v>188</v>
      </c>
      <c r="B55" s="161"/>
      <c r="C55" s="161"/>
      <c r="D55" s="162"/>
      <c r="E55" s="84">
        <f>SUM(E39:E53)</f>
        <v>0</v>
      </c>
      <c r="F55" s="47" t="s">
        <v>11</v>
      </c>
      <c r="G55" s="47"/>
      <c r="H55" s="158">
        <f>SUM(H39:I53)</f>
        <v>0</v>
      </c>
      <c r="I55" s="159"/>
      <c r="J55" s="46" t="s">
        <v>11</v>
      </c>
      <c r="K55" s="177">
        <f>SUM(K39:M53)</f>
        <v>0</v>
      </c>
      <c r="L55" s="177"/>
      <c r="M55" s="177"/>
      <c r="N55" s="44" t="s">
        <v>12</v>
      </c>
      <c r="O55" s="178">
        <f>SUM(O39:P53)</f>
        <v>0</v>
      </c>
      <c r="P55" s="179"/>
      <c r="Q55" s="69" t="s">
        <v>12</v>
      </c>
    </row>
    <row r="56" spans="1:17" ht="0.75" customHeight="1" x14ac:dyDescent="0.3">
      <c r="A56" s="36"/>
      <c r="B56" s="48"/>
      <c r="C56" s="48"/>
      <c r="D56" s="42" t="str">
        <f>IFERROR((SMALL(C39:C53,1)+3)&amp;"年","")</f>
        <v/>
      </c>
      <c r="E56" s="83" t="str">
        <f>IF(D56="","",SUMIF(C38:Q53,LEFT(D56,3),O38:O53)+#REF!)</f>
        <v/>
      </c>
      <c r="F56" s="43"/>
      <c r="G56" s="40" t="str">
        <f>IF(E56&lt;&gt;"","瓩","")</f>
        <v/>
      </c>
      <c r="H56" s="42" t="str">
        <f>IFERROR((SMALL(C39:C53,1)+4)&amp;"年","")</f>
        <v/>
      </c>
      <c r="I56" s="43" t="str">
        <f>IF(H56="","",SUMIF(C38:Q53,LEFT(H56,3),O38:O53)+E56)</f>
        <v/>
      </c>
      <c r="J56" s="43"/>
      <c r="K56" s="43"/>
      <c r="L56" s="40" t="str">
        <f>IF(I56&lt;&gt;"","瓩","")</f>
        <v/>
      </c>
      <c r="M56" s="42" t="str">
        <f>IFERROR((SMALL(C39:C53,1)+5)&amp;"年","")</f>
        <v/>
      </c>
      <c r="N56" s="43" t="str">
        <f>IF(M56="","",SUMIF(C38:Q53,LEFT(M56,3),O38:O53)+I56)</f>
        <v/>
      </c>
      <c r="O56" s="43"/>
      <c r="P56" s="43"/>
      <c r="Q56" s="22" t="str">
        <f>IF(N56&lt;&gt;"","瓩","")</f>
        <v/>
      </c>
    </row>
    <row r="57" spans="1:17" ht="6" customHeight="1" x14ac:dyDescent="0.3">
      <c r="A57" s="52"/>
      <c r="B57" s="52"/>
      <c r="C57" s="52"/>
      <c r="D57" s="52"/>
      <c r="E57" s="55"/>
      <c r="F57" s="55"/>
      <c r="G57" s="55"/>
      <c r="H57" s="55"/>
      <c r="I57" s="55"/>
      <c r="J57" s="55"/>
      <c r="K57" s="55"/>
      <c r="L57" s="55"/>
      <c r="M57" s="55"/>
      <c r="N57" s="55"/>
      <c r="O57" s="55"/>
      <c r="P57" s="55"/>
      <c r="Q57" s="57"/>
    </row>
    <row r="58" spans="1:17" ht="4.5" customHeight="1" thickBot="1" x14ac:dyDescent="0.35">
      <c r="A58" s="52"/>
      <c r="B58" s="52"/>
      <c r="C58" s="52"/>
      <c r="D58" s="52"/>
      <c r="E58" s="55"/>
      <c r="F58" s="55"/>
      <c r="G58" s="55"/>
      <c r="H58" s="55"/>
      <c r="I58" s="55"/>
      <c r="J58" s="55"/>
      <c r="K58" s="55"/>
      <c r="L58" s="55"/>
      <c r="M58" s="55"/>
      <c r="N58" s="55"/>
      <c r="O58" s="37" t="s">
        <v>189</v>
      </c>
      <c r="P58" s="55"/>
      <c r="Q58" s="23"/>
    </row>
    <row r="59" spans="1:17" s="55" customFormat="1" ht="15" thickBot="1" x14ac:dyDescent="0.35">
      <c r="A59" s="173" t="s">
        <v>25</v>
      </c>
      <c r="B59" s="174"/>
      <c r="C59" s="174"/>
      <c r="D59" s="174"/>
      <c r="E59" s="174"/>
      <c r="F59" s="38" t="s">
        <v>26</v>
      </c>
      <c r="G59" s="30"/>
      <c r="H59" s="30"/>
      <c r="I59" s="39"/>
      <c r="J59" s="39"/>
      <c r="K59" s="189" t="s">
        <v>27</v>
      </c>
      <c r="L59" s="189"/>
      <c r="M59" s="189"/>
      <c r="N59" s="189"/>
      <c r="O59" s="176">
        <f>附件一!Q34+附件一!Q68+附件一!Q105</f>
        <v>0</v>
      </c>
      <c r="P59" s="176"/>
      <c r="Q59" s="75" t="s">
        <v>12</v>
      </c>
    </row>
    <row r="60" spans="1:17" s="55" customFormat="1" ht="8.4" customHeight="1" thickBot="1" x14ac:dyDescent="0.35">
      <c r="A60" s="52"/>
      <c r="B60" s="52"/>
      <c r="C60" s="52"/>
      <c r="D60" s="52"/>
      <c r="K60" s="49"/>
      <c r="L60" s="49"/>
      <c r="M60" s="49"/>
      <c r="N60" s="49"/>
      <c r="O60" s="86"/>
      <c r="P60" s="86"/>
      <c r="Q60" s="23"/>
    </row>
    <row r="61" spans="1:17" s="55" customFormat="1" ht="16.5" customHeight="1" thickBot="1" x14ac:dyDescent="0.35">
      <c r="A61" s="173" t="s">
        <v>28</v>
      </c>
      <c r="B61" s="174"/>
      <c r="C61" s="174"/>
      <c r="D61" s="174"/>
      <c r="E61" s="174"/>
      <c r="F61" s="38" t="s">
        <v>29</v>
      </c>
      <c r="G61" s="30"/>
      <c r="H61" s="30"/>
      <c r="I61" s="39"/>
      <c r="J61" s="39"/>
      <c r="K61" s="175" t="s">
        <v>27</v>
      </c>
      <c r="L61" s="175"/>
      <c r="M61" s="175"/>
      <c r="N61" s="175"/>
      <c r="O61" s="176">
        <f>附件二!M34+附件二!M69</f>
        <v>0</v>
      </c>
      <c r="P61" s="176"/>
      <c r="Q61" s="75" t="s">
        <v>12</v>
      </c>
    </row>
    <row r="62" spans="1:17" s="55" customFormat="1" ht="8.4" customHeight="1" thickBot="1" x14ac:dyDescent="0.35">
      <c r="A62" s="52"/>
      <c r="B62" s="52"/>
      <c r="C62" s="52"/>
      <c r="D62" s="52"/>
      <c r="K62" s="49"/>
      <c r="L62" s="49"/>
      <c r="M62" s="49"/>
      <c r="N62" s="49"/>
      <c r="O62" s="87" t="s">
        <v>189</v>
      </c>
      <c r="P62" s="86"/>
      <c r="Q62" s="23"/>
    </row>
    <row r="63" spans="1:17" s="55" customFormat="1" ht="16.5" customHeight="1" thickBot="1" x14ac:dyDescent="0.35">
      <c r="A63" s="173" t="s">
        <v>30</v>
      </c>
      <c r="B63" s="174"/>
      <c r="C63" s="174"/>
      <c r="D63" s="174"/>
      <c r="E63" s="174"/>
      <c r="F63" s="38" t="s">
        <v>31</v>
      </c>
      <c r="G63" s="30"/>
      <c r="H63" s="30"/>
      <c r="I63" s="39"/>
      <c r="J63" s="39"/>
      <c r="K63" s="175" t="s">
        <v>27</v>
      </c>
      <c r="L63" s="175"/>
      <c r="M63" s="175"/>
      <c r="N63" s="175"/>
      <c r="O63" s="176">
        <f>附件三!N32</f>
        <v>0</v>
      </c>
      <c r="P63" s="176"/>
      <c r="Q63" s="75" t="s">
        <v>12</v>
      </c>
    </row>
    <row r="64" spans="1:17" ht="11.25" customHeight="1" x14ac:dyDescent="0.3">
      <c r="A64" s="52"/>
      <c r="B64" s="52"/>
      <c r="C64" s="52"/>
      <c r="D64" s="52"/>
      <c r="E64" s="55"/>
      <c r="F64" s="55"/>
      <c r="G64" s="55"/>
      <c r="H64" s="55"/>
      <c r="I64" s="55"/>
      <c r="J64" s="55"/>
      <c r="K64" s="55"/>
      <c r="L64" s="55"/>
      <c r="M64" s="55"/>
      <c r="N64" s="55"/>
      <c r="O64" s="55"/>
      <c r="P64" s="55"/>
      <c r="Q64" s="55"/>
    </row>
    <row r="65" spans="1:17" ht="15" customHeight="1" x14ac:dyDescent="0.3">
      <c r="A65" s="52"/>
      <c r="B65" s="52"/>
      <c r="C65" s="52"/>
      <c r="D65" s="49"/>
      <c r="E65" s="185"/>
      <c r="F65" s="185"/>
      <c r="G65" s="185"/>
      <c r="H65" s="186" t="s">
        <v>32</v>
      </c>
      <c r="I65" s="186"/>
      <c r="J65" s="186"/>
      <c r="K65" s="186"/>
      <c r="L65" s="187">
        <f>O59+O61+O63</f>
        <v>0</v>
      </c>
      <c r="M65" s="188"/>
      <c r="N65" s="167" t="str">
        <f>IF((L33+L65)&lt;(IF(N22="",0,N22)+IF(N56="",0,N56)),"規劃及完成履行量不足總義務量","")</f>
        <v/>
      </c>
      <c r="O65" s="167"/>
      <c r="P65" s="167"/>
      <c r="Q65" s="167"/>
    </row>
    <row r="66" spans="1:17" ht="9" customHeight="1" x14ac:dyDescent="0.3">
      <c r="A66" s="52"/>
      <c r="B66" s="52"/>
      <c r="C66" s="52"/>
      <c r="D66" s="52"/>
      <c r="E66" s="55"/>
      <c r="F66" s="55"/>
      <c r="G66" s="55"/>
      <c r="H66" s="55"/>
      <c r="I66" s="55"/>
      <c r="J66" s="55"/>
      <c r="K66" s="55"/>
      <c r="L66" s="55"/>
      <c r="M66" s="55"/>
      <c r="N66" s="167" t="str">
        <f>IF((L65)&lt;(IF(N56="",0,N56)),"完成履行量不足","")</f>
        <v/>
      </c>
      <c r="O66" s="167"/>
      <c r="P66" s="167"/>
      <c r="Q66" s="167"/>
    </row>
    <row r="67" spans="1:17" ht="10.5" customHeight="1" x14ac:dyDescent="0.3">
      <c r="A67" s="168" t="s">
        <v>33</v>
      </c>
      <c r="B67" s="169"/>
      <c r="C67" s="169"/>
      <c r="D67" s="170"/>
      <c r="E67" s="170"/>
      <c r="F67" s="170"/>
      <c r="G67" s="171" t="s">
        <v>34</v>
      </c>
      <c r="H67" s="170"/>
      <c r="I67" s="170"/>
      <c r="J67" s="170"/>
      <c r="K67" s="171" t="s">
        <v>35</v>
      </c>
      <c r="L67" s="171"/>
      <c r="M67" s="171"/>
      <c r="N67" s="172"/>
      <c r="O67" s="170"/>
      <c r="P67" s="170"/>
      <c r="Q67" s="170"/>
    </row>
    <row r="68" spans="1:17" x14ac:dyDescent="0.3">
      <c r="A68" s="169"/>
      <c r="B68" s="169"/>
      <c r="C68" s="169"/>
      <c r="D68" s="170"/>
      <c r="E68" s="170"/>
      <c r="F68" s="170"/>
      <c r="G68" s="171"/>
      <c r="H68" s="170"/>
      <c r="I68" s="170"/>
      <c r="J68" s="170"/>
      <c r="K68" s="171"/>
      <c r="L68" s="171"/>
      <c r="M68" s="171"/>
      <c r="N68" s="170"/>
      <c r="O68" s="170"/>
      <c r="P68" s="170"/>
      <c r="Q68" s="170"/>
    </row>
    <row r="69" spans="1:17" ht="5.85" customHeight="1" x14ac:dyDescent="0.3">
      <c r="A69" s="52"/>
      <c r="B69" s="52"/>
      <c r="C69" s="52"/>
      <c r="D69" s="52"/>
      <c r="E69" s="55"/>
      <c r="F69" s="55"/>
      <c r="G69" s="55"/>
      <c r="H69" s="55"/>
      <c r="I69" s="55"/>
      <c r="J69" s="55"/>
      <c r="K69" s="55"/>
      <c r="L69" s="55"/>
      <c r="M69" s="55"/>
      <c r="N69" s="55"/>
      <c r="O69" s="55"/>
      <c r="P69" s="55"/>
      <c r="Q69" s="55"/>
    </row>
    <row r="70" spans="1:17" ht="5.85" customHeight="1" x14ac:dyDescent="0.3">
      <c r="A70" s="52"/>
      <c r="B70" s="52"/>
      <c r="C70" s="52"/>
      <c r="D70" s="52"/>
      <c r="E70" s="55"/>
      <c r="F70" s="55"/>
      <c r="G70" s="55"/>
      <c r="H70" s="55"/>
      <c r="I70" s="55"/>
      <c r="J70" s="55"/>
      <c r="K70" s="55"/>
      <c r="L70" s="55"/>
      <c r="M70" s="55"/>
      <c r="N70" s="55"/>
      <c r="O70" s="55"/>
      <c r="P70" s="55"/>
      <c r="Q70" s="55"/>
    </row>
    <row r="71" spans="1:17" ht="5.85" customHeight="1" x14ac:dyDescent="0.3">
      <c r="A71" s="52"/>
      <c r="B71" s="52"/>
      <c r="C71" s="52"/>
      <c r="D71" s="52"/>
      <c r="E71" s="55"/>
      <c r="F71" s="55"/>
      <c r="G71" s="55"/>
      <c r="H71" s="55"/>
      <c r="I71" s="55"/>
      <c r="J71" s="55"/>
      <c r="K71" s="55"/>
      <c r="L71" s="55"/>
      <c r="M71" s="55"/>
      <c r="N71" s="55"/>
      <c r="O71" s="55"/>
      <c r="P71" s="55"/>
      <c r="Q71" s="55"/>
    </row>
    <row r="72" spans="1:17" ht="5.85" customHeight="1" x14ac:dyDescent="0.3">
      <c r="A72" s="52"/>
      <c r="B72" s="52"/>
      <c r="C72" s="52"/>
      <c r="D72" s="52"/>
      <c r="E72" s="55"/>
      <c r="F72" s="55"/>
      <c r="G72" s="55"/>
      <c r="H72" s="55"/>
      <c r="I72" s="55"/>
      <c r="J72" s="55"/>
      <c r="K72" s="55"/>
      <c r="L72" s="55"/>
      <c r="M72" s="55"/>
      <c r="N72" s="55"/>
      <c r="O72" s="55"/>
      <c r="P72" s="55"/>
      <c r="Q72" s="55"/>
    </row>
    <row r="73" spans="1:17" ht="5.85" customHeight="1" x14ac:dyDescent="0.3">
      <c r="A73" s="52"/>
      <c r="B73" s="52"/>
      <c r="C73" s="52"/>
      <c r="D73" s="52"/>
      <c r="E73" s="55"/>
      <c r="F73" s="55"/>
      <c r="G73" s="55"/>
      <c r="H73" s="55"/>
      <c r="I73" s="55"/>
      <c r="J73" s="55"/>
      <c r="K73" s="55"/>
      <c r="L73" s="55"/>
      <c r="M73" s="55"/>
      <c r="N73" s="55"/>
      <c r="O73" s="55"/>
      <c r="P73" s="55"/>
      <c r="Q73" s="55"/>
    </row>
    <row r="74" spans="1:17" x14ac:dyDescent="0.3">
      <c r="A74" s="222" t="s">
        <v>249</v>
      </c>
      <c r="B74" s="222"/>
      <c r="C74" s="222"/>
      <c r="D74" s="222"/>
      <c r="E74" s="222"/>
      <c r="F74" s="222"/>
      <c r="G74" s="222"/>
      <c r="H74" s="222"/>
      <c r="I74" s="222"/>
      <c r="J74" s="222"/>
      <c r="K74" s="222"/>
      <c r="L74" s="222"/>
      <c r="M74" s="222"/>
      <c r="N74" s="222"/>
      <c r="O74" s="222"/>
      <c r="P74" s="222"/>
      <c r="Q74" s="222"/>
    </row>
    <row r="75" spans="1:17" ht="17.100000000000001" customHeight="1" x14ac:dyDescent="0.3">
      <c r="A75" s="81" t="s">
        <v>253</v>
      </c>
      <c r="B75" s="74"/>
      <c r="C75" s="74"/>
      <c r="D75" s="68"/>
      <c r="E75" s="68"/>
      <c r="F75" s="68"/>
      <c r="G75" s="68"/>
      <c r="H75" s="68"/>
      <c r="I75" s="68"/>
      <c r="J75" s="68"/>
      <c r="K75" s="68"/>
      <c r="L75" s="68"/>
      <c r="M75" s="81"/>
      <c r="N75" s="81"/>
      <c r="O75" s="81"/>
      <c r="P75" s="81"/>
      <c r="Q75" s="22"/>
    </row>
    <row r="76" spans="1:17" ht="17.100000000000001" customHeight="1" x14ac:dyDescent="0.3">
      <c r="A76" s="81" t="s">
        <v>36</v>
      </c>
      <c r="B76" s="74"/>
      <c r="C76" s="81"/>
      <c r="D76" s="81"/>
      <c r="E76" s="68"/>
      <c r="F76" s="81"/>
      <c r="G76" s="81"/>
      <c r="H76" s="81"/>
      <c r="I76" s="81"/>
      <c r="J76" s="81"/>
      <c r="K76" s="81"/>
      <c r="L76" s="81"/>
      <c r="M76" s="81"/>
      <c r="N76" s="81"/>
      <c r="O76" s="81"/>
      <c r="P76" s="81"/>
      <c r="Q76" s="22"/>
    </row>
    <row r="77" spans="1:17" ht="17.100000000000001" customHeight="1" x14ac:dyDescent="0.3">
      <c r="A77" s="81" t="s">
        <v>236</v>
      </c>
      <c r="B77" s="74"/>
      <c r="C77" s="81"/>
      <c r="D77" s="81"/>
      <c r="E77" s="68"/>
      <c r="F77" s="81"/>
      <c r="G77" s="81"/>
      <c r="H77" s="81"/>
      <c r="I77" s="81"/>
      <c r="J77" s="81"/>
      <c r="K77" s="81"/>
      <c r="L77" s="81"/>
      <c r="M77" s="81"/>
      <c r="N77" s="81"/>
      <c r="O77" s="81"/>
      <c r="P77" s="81"/>
      <c r="Q77" s="22"/>
    </row>
    <row r="78" spans="1:17" ht="17.100000000000001" customHeight="1" x14ac:dyDescent="0.3">
      <c r="A78" s="81" t="s">
        <v>237</v>
      </c>
      <c r="B78" s="74"/>
      <c r="C78" s="81"/>
      <c r="D78" s="81"/>
      <c r="E78" s="68"/>
      <c r="F78" s="81"/>
      <c r="G78" s="81"/>
      <c r="H78" s="81"/>
      <c r="I78" s="81"/>
      <c r="J78" s="81"/>
      <c r="K78" s="81"/>
      <c r="L78" s="81"/>
      <c r="M78" s="81"/>
      <c r="N78" s="81"/>
      <c r="O78" s="81"/>
      <c r="P78" s="81"/>
      <c r="Q78" s="22"/>
    </row>
    <row r="79" spans="1:17" ht="17.100000000000001" customHeight="1" x14ac:dyDescent="0.3">
      <c r="A79" s="81" t="s">
        <v>238</v>
      </c>
      <c r="B79" s="74"/>
      <c r="C79" s="81"/>
      <c r="D79" s="81"/>
      <c r="E79" s="68"/>
      <c r="F79" s="81"/>
      <c r="G79" s="81"/>
      <c r="H79" s="81"/>
      <c r="I79" s="81"/>
      <c r="J79" s="81"/>
      <c r="K79" s="81"/>
      <c r="L79" s="81"/>
      <c r="M79" s="81"/>
      <c r="N79" s="81"/>
      <c r="O79" s="81"/>
      <c r="P79" s="81"/>
      <c r="Q79" s="22"/>
    </row>
    <row r="80" spans="1:17" ht="17.100000000000001" customHeight="1" x14ac:dyDescent="0.3">
      <c r="A80" s="81" t="s">
        <v>239</v>
      </c>
      <c r="B80" s="74"/>
      <c r="C80" s="81"/>
      <c r="D80" s="81"/>
      <c r="E80" s="68"/>
      <c r="F80" s="81"/>
      <c r="G80" s="81"/>
      <c r="H80" s="81"/>
      <c r="I80" s="81"/>
      <c r="J80" s="81"/>
      <c r="K80" s="81"/>
      <c r="L80" s="81"/>
      <c r="M80" s="81"/>
      <c r="N80" s="81"/>
      <c r="O80" s="81"/>
      <c r="P80" s="81"/>
      <c r="Q80" s="22"/>
    </row>
    <row r="81" spans="1:17" ht="17.100000000000001" customHeight="1" x14ac:dyDescent="0.3">
      <c r="A81" s="81" t="s">
        <v>250</v>
      </c>
      <c r="B81" s="74"/>
      <c r="C81" s="81"/>
      <c r="D81" s="81"/>
      <c r="E81" s="68"/>
      <c r="F81" s="81"/>
      <c r="G81" s="81"/>
      <c r="H81" s="81"/>
      <c r="I81" s="81"/>
      <c r="J81" s="81"/>
      <c r="K81" s="81"/>
      <c r="L81" s="81"/>
      <c r="M81" s="81"/>
      <c r="N81" s="81"/>
      <c r="O81" s="81"/>
      <c r="P81" s="81"/>
      <c r="Q81" s="22"/>
    </row>
    <row r="82" spans="1:17" ht="17.100000000000001" customHeight="1" x14ac:dyDescent="0.3">
      <c r="A82" s="81" t="s">
        <v>37</v>
      </c>
      <c r="B82" s="74"/>
      <c r="C82" s="81"/>
      <c r="D82" s="81"/>
      <c r="E82" s="68"/>
      <c r="F82" s="81"/>
      <c r="G82" s="81"/>
      <c r="H82" s="81"/>
      <c r="I82" s="81"/>
      <c r="J82" s="81"/>
      <c r="K82" s="81"/>
      <c r="L82" s="81"/>
      <c r="M82" s="81"/>
      <c r="N82" s="81"/>
      <c r="O82" s="81"/>
      <c r="P82" s="81"/>
      <c r="Q82" s="22"/>
    </row>
    <row r="83" spans="1:17" s="76" customFormat="1" ht="17.100000000000001" customHeight="1" x14ac:dyDescent="0.3">
      <c r="A83" s="89" t="s">
        <v>254</v>
      </c>
      <c r="B83" s="90"/>
      <c r="C83" s="89"/>
      <c r="D83" s="89"/>
      <c r="E83" s="91"/>
      <c r="F83" s="89"/>
      <c r="G83" s="89"/>
      <c r="H83" s="89"/>
      <c r="I83" s="89"/>
      <c r="J83" s="89"/>
      <c r="K83" s="89"/>
      <c r="L83" s="89"/>
      <c r="M83" s="89"/>
      <c r="N83" s="89"/>
      <c r="O83" s="89"/>
      <c r="P83" s="89"/>
      <c r="Q83" s="81"/>
    </row>
    <row r="84" spans="1:17" s="76" customFormat="1" ht="17.100000000000001" customHeight="1" x14ac:dyDescent="0.3">
      <c r="A84" s="81" t="s">
        <v>252</v>
      </c>
      <c r="B84" s="74"/>
      <c r="C84" s="81"/>
      <c r="D84" s="81"/>
      <c r="E84" s="68"/>
      <c r="F84" s="81"/>
      <c r="G84" s="81"/>
      <c r="H84" s="81"/>
      <c r="I84" s="81"/>
      <c r="J84" s="81"/>
      <c r="K84" s="81"/>
      <c r="L84" s="81"/>
      <c r="M84" s="81"/>
      <c r="N84" s="81"/>
      <c r="O84" s="81"/>
      <c r="P84" s="81"/>
      <c r="Q84" s="81"/>
    </row>
    <row r="85" spans="1:17" s="76" customFormat="1" ht="17.100000000000001" customHeight="1" x14ac:dyDescent="0.3">
      <c r="A85" s="81" t="s">
        <v>240</v>
      </c>
      <c r="B85" s="74"/>
      <c r="C85" s="81"/>
      <c r="D85" s="81"/>
      <c r="E85" s="68"/>
      <c r="F85" s="81"/>
      <c r="G85" s="81"/>
      <c r="H85" s="81"/>
      <c r="I85" s="81"/>
      <c r="J85" s="81"/>
      <c r="K85" s="81"/>
      <c r="L85" s="81"/>
      <c r="M85" s="81"/>
      <c r="N85" s="81"/>
      <c r="O85" s="81"/>
      <c r="P85" s="81"/>
      <c r="Q85" s="81"/>
    </row>
    <row r="86" spans="1:17" s="76" customFormat="1" ht="17.100000000000001" customHeight="1" x14ac:dyDescent="0.3">
      <c r="A86" s="81" t="s">
        <v>255</v>
      </c>
      <c r="B86" s="74"/>
      <c r="C86" s="81"/>
      <c r="D86" s="81"/>
      <c r="E86" s="68"/>
      <c r="F86" s="81"/>
      <c r="G86" s="81"/>
      <c r="H86" s="81"/>
      <c r="I86" s="81"/>
      <c r="J86" s="81"/>
      <c r="K86" s="81"/>
      <c r="L86" s="81"/>
      <c r="M86" s="81"/>
      <c r="N86" s="81"/>
      <c r="O86" s="81"/>
      <c r="P86" s="81"/>
      <c r="Q86" s="81"/>
    </row>
    <row r="87" spans="1:17" ht="17.100000000000001" customHeight="1" x14ac:dyDescent="0.3">
      <c r="A87" s="81" t="s">
        <v>38</v>
      </c>
      <c r="B87" s="74"/>
      <c r="C87" s="81"/>
      <c r="D87" s="81"/>
      <c r="E87" s="68"/>
      <c r="F87" s="81"/>
      <c r="G87" s="81"/>
      <c r="H87" s="81"/>
      <c r="I87" s="81"/>
      <c r="J87" s="81"/>
      <c r="K87" s="81"/>
      <c r="L87" s="81"/>
      <c r="M87" s="81"/>
      <c r="N87" s="81"/>
      <c r="O87" s="81"/>
      <c r="P87" s="81"/>
      <c r="Q87" s="22"/>
    </row>
    <row r="88" spans="1:17" ht="16.5" customHeight="1" x14ac:dyDescent="0.3">
      <c r="A88" s="81" t="s">
        <v>251</v>
      </c>
      <c r="B88" s="74"/>
      <c r="C88" s="81"/>
      <c r="D88" s="81"/>
      <c r="E88" s="68"/>
      <c r="F88" s="81"/>
      <c r="G88" s="81"/>
      <c r="H88" s="81"/>
      <c r="I88" s="81"/>
      <c r="J88" s="81"/>
      <c r="K88" s="81"/>
      <c r="L88" s="81"/>
      <c r="M88" s="81"/>
      <c r="N88" s="81"/>
      <c r="O88" s="81"/>
      <c r="P88" s="81"/>
      <c r="Q88" s="22"/>
    </row>
    <row r="89" spans="1:17" ht="33.75" customHeight="1" x14ac:dyDescent="0.3">
      <c r="A89" s="157" t="s">
        <v>266</v>
      </c>
      <c r="B89" s="157"/>
      <c r="C89" s="157"/>
      <c r="D89" s="157"/>
      <c r="E89" s="157"/>
      <c r="F89" s="157"/>
      <c r="G89" s="157"/>
      <c r="H89" s="157"/>
      <c r="I89" s="157"/>
      <c r="J89" s="157"/>
      <c r="K89" s="157"/>
      <c r="L89" s="157"/>
      <c r="M89" s="157"/>
      <c r="N89" s="157"/>
      <c r="O89" s="157"/>
      <c r="P89" s="157"/>
      <c r="Q89" s="82"/>
    </row>
    <row r="90" spans="1:17" ht="17.100000000000001" customHeight="1" x14ac:dyDescent="0.3">
      <c r="A90" s="81" t="s">
        <v>267</v>
      </c>
      <c r="B90" s="74"/>
      <c r="C90" s="81"/>
      <c r="D90" s="81"/>
      <c r="E90" s="68"/>
      <c r="F90" s="81"/>
      <c r="G90" s="81"/>
      <c r="H90" s="81"/>
      <c r="I90" s="81"/>
      <c r="J90" s="81"/>
      <c r="K90" s="81"/>
      <c r="L90" s="81"/>
      <c r="M90" s="81"/>
      <c r="N90" s="81"/>
      <c r="O90" s="81"/>
      <c r="P90" s="81"/>
      <c r="Q90" s="22"/>
    </row>
    <row r="91" spans="1:17" ht="17.100000000000001" customHeight="1" x14ac:dyDescent="0.3">
      <c r="A91" s="92"/>
      <c r="B91" s="92"/>
      <c r="C91" s="92"/>
      <c r="D91" s="92"/>
      <c r="E91" s="92"/>
      <c r="F91" s="92"/>
      <c r="G91" s="92"/>
      <c r="H91" s="92"/>
      <c r="I91" s="92"/>
      <c r="J91" s="92"/>
      <c r="K91" s="92"/>
      <c r="L91" s="92"/>
      <c r="M91" s="92"/>
      <c r="N91" s="93"/>
      <c r="O91" s="93"/>
      <c r="P91" s="93"/>
      <c r="Q91" s="22"/>
    </row>
    <row r="92" spans="1:17" ht="17.100000000000001" customHeight="1" x14ac:dyDescent="0.3">
      <c r="A92" s="92"/>
      <c r="B92" s="92"/>
      <c r="C92" s="92"/>
      <c r="D92" s="92"/>
      <c r="E92" s="92"/>
      <c r="F92" s="92"/>
      <c r="G92" s="92"/>
      <c r="H92" s="92"/>
      <c r="I92" s="92"/>
      <c r="J92" s="92"/>
      <c r="K92" s="92"/>
      <c r="L92" s="92"/>
      <c r="M92" s="92"/>
      <c r="N92" s="93"/>
      <c r="O92" s="94"/>
      <c r="P92" s="95"/>
      <c r="Q92" s="22"/>
    </row>
    <row r="93" spans="1:17" ht="17.100000000000001" customHeight="1" x14ac:dyDescent="0.3">
      <c r="A93" s="92"/>
      <c r="B93" s="92"/>
      <c r="C93" s="92"/>
      <c r="D93" s="92"/>
      <c r="E93" s="92"/>
      <c r="F93" s="92"/>
      <c r="G93" s="92"/>
      <c r="H93" s="92"/>
      <c r="I93" s="92"/>
      <c r="J93" s="92"/>
      <c r="K93" s="92"/>
      <c r="L93" s="92"/>
      <c r="M93" s="92"/>
      <c r="N93" s="93"/>
      <c r="O93" s="94"/>
      <c r="P93" s="95"/>
      <c r="Q93" s="22"/>
    </row>
    <row r="94" spans="1:17" ht="17.100000000000001" customHeight="1" x14ac:dyDescent="0.3">
      <c r="A94" s="92"/>
      <c r="B94" s="92"/>
      <c r="C94" s="92"/>
      <c r="D94" s="92"/>
      <c r="E94" s="92"/>
      <c r="F94" s="92"/>
      <c r="G94" s="92"/>
      <c r="H94" s="92"/>
      <c r="I94" s="92"/>
      <c r="J94" s="92"/>
      <c r="K94" s="92"/>
      <c r="L94" s="92"/>
      <c r="M94" s="92"/>
      <c r="N94" s="93"/>
      <c r="O94" s="94"/>
      <c r="P94" s="95"/>
      <c r="Q94" s="22"/>
    </row>
    <row r="95" spans="1:17" ht="17.100000000000001" customHeight="1" x14ac:dyDescent="0.3">
      <c r="A95" s="92"/>
      <c r="B95" s="92"/>
      <c r="C95" s="92"/>
      <c r="D95" s="92"/>
      <c r="E95" s="92"/>
      <c r="F95" s="92"/>
      <c r="G95" s="92"/>
      <c r="H95" s="92"/>
      <c r="I95" s="92"/>
      <c r="J95" s="92"/>
      <c r="K95" s="92"/>
      <c r="L95" s="92"/>
      <c r="M95" s="92"/>
      <c r="N95" s="93"/>
      <c r="O95" s="94"/>
      <c r="P95" s="95"/>
      <c r="Q95" s="22"/>
    </row>
    <row r="96" spans="1:17" ht="17.100000000000001" customHeight="1" x14ac:dyDescent="0.3">
      <c r="A96" s="92"/>
      <c r="B96" s="92"/>
      <c r="C96" s="92"/>
      <c r="D96" s="92"/>
      <c r="E96" s="92"/>
      <c r="F96" s="92"/>
      <c r="G96" s="92"/>
      <c r="H96" s="92"/>
      <c r="I96" s="92"/>
      <c r="J96" s="92"/>
      <c r="K96" s="92"/>
      <c r="L96" s="92"/>
      <c r="M96" s="92"/>
      <c r="N96" s="93"/>
      <c r="O96" s="94"/>
      <c r="P96" s="95"/>
      <c r="Q96" s="22"/>
    </row>
    <row r="97" spans="1:17" ht="17.100000000000001" customHeight="1" x14ac:dyDescent="0.3">
      <c r="A97" s="92"/>
      <c r="B97" s="92"/>
      <c r="C97" s="92"/>
      <c r="D97" s="92"/>
      <c r="E97" s="92"/>
      <c r="F97" s="92"/>
      <c r="G97" s="92"/>
      <c r="H97" s="92"/>
      <c r="I97" s="92"/>
      <c r="J97" s="92"/>
      <c r="K97" s="92"/>
      <c r="L97" s="92"/>
      <c r="M97" s="92"/>
      <c r="N97" s="93"/>
      <c r="O97" s="94"/>
      <c r="P97" s="95"/>
      <c r="Q97" s="22"/>
    </row>
    <row r="98" spans="1:17" ht="17.100000000000001" customHeight="1" x14ac:dyDescent="0.3">
      <c r="A98" s="92"/>
      <c r="B98" s="92"/>
      <c r="C98" s="92"/>
      <c r="D98" s="92"/>
      <c r="E98" s="92"/>
      <c r="F98" s="92"/>
      <c r="G98" s="92"/>
      <c r="H98" s="92"/>
      <c r="I98" s="92"/>
      <c r="J98" s="92"/>
      <c r="K98" s="92"/>
      <c r="L98" s="92"/>
      <c r="M98" s="92"/>
      <c r="N98" s="93"/>
      <c r="O98" s="94"/>
      <c r="P98" s="95"/>
      <c r="Q98" s="22"/>
    </row>
    <row r="99" spans="1:17" ht="17.100000000000001" customHeight="1" x14ac:dyDescent="0.3">
      <c r="A99" s="92"/>
      <c r="B99" s="92"/>
      <c r="C99" s="92"/>
      <c r="D99" s="92"/>
      <c r="E99" s="92"/>
      <c r="F99" s="92"/>
      <c r="G99" s="92"/>
      <c r="H99" s="92"/>
      <c r="I99" s="92"/>
      <c r="J99" s="92"/>
      <c r="K99" s="92"/>
      <c r="L99" s="92"/>
      <c r="M99" s="92"/>
      <c r="N99" s="93"/>
      <c r="O99" s="94"/>
      <c r="P99" s="95"/>
      <c r="Q99" s="22"/>
    </row>
    <row r="100" spans="1:17" ht="17.100000000000001" customHeight="1" x14ac:dyDescent="0.3">
      <c r="A100" s="81" t="s">
        <v>268</v>
      </c>
      <c r="B100" s="92"/>
      <c r="C100" s="92"/>
      <c r="D100" s="92"/>
      <c r="E100" s="92"/>
      <c r="F100" s="92"/>
      <c r="G100" s="92"/>
      <c r="H100" s="92"/>
      <c r="I100" s="92"/>
      <c r="J100" s="92"/>
      <c r="K100" s="92"/>
      <c r="L100" s="92"/>
      <c r="M100" s="92"/>
      <c r="N100" s="93"/>
      <c r="O100" s="94"/>
      <c r="P100" s="95"/>
      <c r="Q100" s="22"/>
    </row>
    <row r="101" spans="1:17" ht="17.100000000000001" customHeight="1" x14ac:dyDescent="0.3">
      <c r="A101" s="76"/>
      <c r="B101" s="92"/>
      <c r="C101" s="92"/>
      <c r="D101" s="92"/>
      <c r="E101" s="92"/>
      <c r="F101" s="92"/>
      <c r="G101" s="92"/>
      <c r="H101" s="92"/>
      <c r="I101" s="92"/>
      <c r="J101" s="92"/>
      <c r="K101" s="92"/>
      <c r="L101" s="92"/>
      <c r="M101" s="92"/>
      <c r="N101" s="93"/>
      <c r="O101" s="94"/>
      <c r="P101" s="95"/>
      <c r="Q101" s="22"/>
    </row>
    <row r="102" spans="1:17" x14ac:dyDescent="0.3">
      <c r="A102" s="76"/>
      <c r="B102" s="96"/>
      <c r="C102" s="96"/>
      <c r="D102" s="96"/>
      <c r="E102" s="76"/>
      <c r="F102" s="76"/>
      <c r="G102" s="76"/>
      <c r="H102" s="97"/>
      <c r="I102" s="97"/>
      <c r="J102" s="97"/>
      <c r="K102" s="97"/>
      <c r="L102" s="97"/>
      <c r="M102" s="97"/>
      <c r="N102" s="97"/>
      <c r="O102" s="76"/>
      <c r="P102" s="76"/>
      <c r="Q102" s="40"/>
    </row>
    <row r="103" spans="1:17" ht="17.100000000000001" customHeight="1" x14ac:dyDescent="0.3">
      <c r="A103" s="81" t="s">
        <v>44</v>
      </c>
      <c r="B103" s="74"/>
      <c r="C103" s="74"/>
      <c r="D103" s="74"/>
      <c r="E103" s="68"/>
      <c r="F103" s="68"/>
      <c r="G103" s="68"/>
      <c r="H103" s="81"/>
      <c r="I103" s="81"/>
      <c r="J103" s="81"/>
      <c r="K103" s="97"/>
      <c r="L103" s="97"/>
      <c r="M103" s="97"/>
      <c r="N103" s="97"/>
      <c r="O103" s="97"/>
      <c r="P103" s="97"/>
      <c r="Q103" s="40"/>
    </row>
    <row r="104" spans="1:17" ht="17.100000000000001" customHeight="1" x14ac:dyDescent="0.3">
      <c r="A104" s="163" t="s">
        <v>45</v>
      </c>
      <c r="B104" s="163"/>
      <c r="C104" s="81" t="s">
        <v>46</v>
      </c>
      <c r="D104" s="68"/>
      <c r="E104" s="81"/>
      <c r="F104" s="81"/>
      <c r="G104" s="81"/>
      <c r="H104" s="81"/>
      <c r="I104" s="81"/>
      <c r="J104" s="81"/>
      <c r="K104" s="97"/>
      <c r="L104" s="97"/>
      <c r="M104" s="97"/>
      <c r="N104" s="97"/>
      <c r="O104" s="97"/>
      <c r="P104" s="97"/>
      <c r="Q104" s="40"/>
    </row>
    <row r="105" spans="1:17" ht="17.100000000000001" customHeight="1" x14ac:dyDescent="0.3">
      <c r="A105" s="163" t="s">
        <v>47</v>
      </c>
      <c r="B105" s="163"/>
      <c r="C105" s="81" t="s">
        <v>48</v>
      </c>
      <c r="D105" s="81"/>
      <c r="E105" s="81"/>
      <c r="F105" s="81"/>
      <c r="G105" s="81"/>
      <c r="H105" s="81"/>
      <c r="I105" s="81"/>
      <c r="J105" s="81"/>
      <c r="K105" s="97"/>
      <c r="L105" s="97"/>
      <c r="M105" s="97"/>
      <c r="N105" s="97"/>
      <c r="O105" s="97"/>
      <c r="P105" s="97"/>
      <c r="Q105" s="40"/>
    </row>
    <row r="106" spans="1:17" ht="17.100000000000001" customHeight="1" x14ac:dyDescent="0.3">
      <c r="A106" s="163" t="s">
        <v>49</v>
      </c>
      <c r="B106" s="163"/>
      <c r="C106" s="81" t="s">
        <v>50</v>
      </c>
      <c r="D106" s="68"/>
      <c r="E106" s="81"/>
      <c r="F106" s="81"/>
      <c r="G106" s="81"/>
      <c r="H106" s="81"/>
      <c r="I106" s="81"/>
      <c r="J106" s="81"/>
      <c r="K106" s="97"/>
      <c r="L106" s="97"/>
      <c r="M106" s="97"/>
      <c r="N106" s="97"/>
      <c r="O106" s="97"/>
      <c r="P106" s="97"/>
      <c r="Q106" s="40"/>
    </row>
    <row r="107" spans="1:17" ht="17.100000000000001" customHeight="1" x14ac:dyDescent="0.3">
      <c r="A107" s="81" t="s">
        <v>51</v>
      </c>
      <c r="B107" s="74"/>
      <c r="C107" s="81" t="s">
        <v>52</v>
      </c>
      <c r="D107" s="81"/>
      <c r="E107" s="68"/>
      <c r="F107" s="81"/>
      <c r="G107" s="81"/>
      <c r="H107" s="81"/>
      <c r="I107" s="81"/>
      <c r="J107" s="81"/>
      <c r="K107" s="97"/>
      <c r="L107" s="97"/>
      <c r="M107" s="97"/>
      <c r="N107" s="97"/>
      <c r="O107" s="97"/>
      <c r="P107" s="97"/>
      <c r="Q107" s="40"/>
    </row>
    <row r="108" spans="1:17" ht="17.100000000000001" customHeight="1" x14ac:dyDescent="0.3">
      <c r="A108" s="81" t="s">
        <v>53</v>
      </c>
      <c r="B108" s="74"/>
      <c r="C108" s="81"/>
      <c r="D108" s="81"/>
      <c r="E108" s="81"/>
      <c r="F108" s="81"/>
      <c r="G108" s="81"/>
      <c r="H108" s="81"/>
      <c r="I108" s="81"/>
      <c r="J108" s="81"/>
      <c r="K108" s="97"/>
      <c r="L108" s="97"/>
      <c r="M108" s="97"/>
      <c r="N108" s="97"/>
      <c r="O108" s="97"/>
      <c r="P108" s="97"/>
      <c r="Q108" s="40"/>
    </row>
    <row r="109" spans="1:17" ht="17.100000000000001" customHeight="1" x14ac:dyDescent="0.3">
      <c r="A109" s="163" t="s">
        <v>45</v>
      </c>
      <c r="B109" s="163"/>
      <c r="C109" s="81" t="s">
        <v>54</v>
      </c>
      <c r="D109" s="68"/>
      <c r="E109" s="81"/>
      <c r="F109" s="81"/>
      <c r="G109" s="81"/>
      <c r="H109" s="81"/>
      <c r="I109" s="81"/>
      <c r="J109" s="81"/>
      <c r="K109" s="97"/>
      <c r="L109" s="97"/>
      <c r="M109" s="97"/>
      <c r="N109" s="97"/>
      <c r="O109" s="97"/>
      <c r="P109" s="97"/>
      <c r="Q109" s="40"/>
    </row>
    <row r="110" spans="1:17" ht="17.100000000000001" customHeight="1" x14ac:dyDescent="0.3">
      <c r="A110" s="163" t="s">
        <v>47</v>
      </c>
      <c r="B110" s="163"/>
      <c r="C110" s="81" t="s">
        <v>55</v>
      </c>
      <c r="D110" s="81"/>
      <c r="E110" s="81"/>
      <c r="F110" s="81"/>
      <c r="G110" s="81"/>
      <c r="H110" s="81"/>
      <c r="I110" s="81"/>
      <c r="J110" s="81"/>
      <c r="K110" s="97"/>
      <c r="L110" s="97"/>
      <c r="M110" s="97"/>
      <c r="N110" s="97"/>
      <c r="O110" s="97"/>
      <c r="P110" s="97"/>
      <c r="Q110" s="40"/>
    </row>
    <row r="111" spans="1:17" ht="17.100000000000001" customHeight="1" x14ac:dyDescent="0.3">
      <c r="A111" s="81" t="s">
        <v>49</v>
      </c>
      <c r="B111" s="74"/>
      <c r="C111" s="81" t="s">
        <v>56</v>
      </c>
      <c r="D111" s="76"/>
      <c r="E111" s="81"/>
      <c r="F111" s="81"/>
      <c r="G111" s="81"/>
      <c r="H111" s="81"/>
      <c r="I111" s="81"/>
      <c r="J111" s="81"/>
      <c r="K111" s="97"/>
      <c r="L111" s="97"/>
      <c r="M111" s="97"/>
      <c r="N111" s="97"/>
      <c r="O111" s="97"/>
      <c r="P111" s="97"/>
      <c r="Q111" s="40"/>
    </row>
    <row r="112" spans="1:17" ht="17.100000000000001" customHeight="1" x14ac:dyDescent="0.3">
      <c r="A112" s="81" t="s">
        <v>57</v>
      </c>
      <c r="B112" s="74"/>
      <c r="C112" s="81"/>
      <c r="D112" s="81" t="s">
        <v>256</v>
      </c>
      <c r="E112" s="81"/>
      <c r="F112" s="68"/>
      <c r="G112" s="81"/>
      <c r="H112" s="81"/>
      <c r="I112" s="81"/>
      <c r="J112" s="81"/>
      <c r="K112" s="97"/>
      <c r="L112" s="97"/>
      <c r="M112" s="97"/>
      <c r="N112" s="97"/>
      <c r="O112" s="97"/>
      <c r="P112" s="97"/>
      <c r="Q112" s="40"/>
    </row>
    <row r="113" spans="1:17" x14ac:dyDescent="0.3">
      <c r="A113" s="98"/>
      <c r="B113" s="98"/>
      <c r="C113" s="97"/>
      <c r="D113" s="97"/>
      <c r="E113" s="97"/>
      <c r="F113" s="97"/>
      <c r="G113" s="97"/>
      <c r="H113" s="97"/>
      <c r="I113" s="97"/>
      <c r="J113" s="97"/>
      <c r="K113" s="97"/>
      <c r="L113" s="97"/>
      <c r="M113" s="97"/>
      <c r="N113" s="97"/>
      <c r="O113" s="97"/>
      <c r="P113" s="97"/>
      <c r="Q113" s="40"/>
    </row>
    <row r="114" spans="1:17" x14ac:dyDescent="0.3">
      <c r="A114" s="98"/>
      <c r="B114" s="98"/>
      <c r="C114" s="97"/>
      <c r="D114" s="97"/>
      <c r="E114" s="97"/>
      <c r="F114" s="97"/>
      <c r="G114" s="97"/>
      <c r="H114" s="97"/>
      <c r="I114" s="97"/>
      <c r="J114" s="97"/>
      <c r="K114" s="97"/>
      <c r="L114" s="97"/>
      <c r="M114" s="97"/>
      <c r="N114" s="97"/>
      <c r="O114" s="97"/>
      <c r="P114" s="97"/>
      <c r="Q114" s="40"/>
    </row>
    <row r="115" spans="1:17" x14ac:dyDescent="0.3">
      <c r="A115" s="52"/>
      <c r="B115" s="52"/>
      <c r="C115" s="40"/>
      <c r="D115" s="40"/>
      <c r="E115" s="40"/>
      <c r="F115" s="40"/>
      <c r="G115" s="40"/>
      <c r="H115" s="40"/>
      <c r="I115" s="40"/>
      <c r="J115" s="40"/>
      <c r="K115" s="40"/>
      <c r="L115" s="40"/>
      <c r="M115" s="40"/>
      <c r="N115" s="40"/>
      <c r="O115" s="40"/>
      <c r="P115" s="40"/>
      <c r="Q115" s="40"/>
    </row>
    <row r="116" spans="1:17" x14ac:dyDescent="0.3">
      <c r="A116" s="52"/>
      <c r="B116" s="52"/>
      <c r="C116" s="40"/>
      <c r="D116" s="40"/>
      <c r="E116" s="40"/>
      <c r="F116" s="40"/>
      <c r="G116" s="40"/>
      <c r="H116" s="40"/>
      <c r="I116" s="40"/>
      <c r="J116" s="40"/>
      <c r="K116" s="40"/>
      <c r="L116" s="40"/>
      <c r="M116" s="40"/>
      <c r="N116" s="40"/>
      <c r="O116" s="40"/>
      <c r="P116" s="40"/>
      <c r="Q116" s="40"/>
    </row>
    <row r="117" spans="1:17" x14ac:dyDescent="0.3">
      <c r="A117" s="52"/>
      <c r="B117" s="52"/>
      <c r="C117" s="40"/>
      <c r="D117" s="40"/>
      <c r="E117" s="40"/>
      <c r="F117" s="40"/>
      <c r="G117" s="40"/>
      <c r="H117" s="40"/>
      <c r="I117" s="40"/>
      <c r="J117" s="40"/>
      <c r="K117" s="40"/>
      <c r="L117" s="40"/>
      <c r="M117" s="40"/>
      <c r="N117" s="40"/>
      <c r="O117" s="40"/>
      <c r="P117" s="40"/>
      <c r="Q117" s="40"/>
    </row>
    <row r="118" spans="1:17" ht="16.5" customHeight="1" x14ac:dyDescent="0.3">
      <c r="C118" s="40"/>
      <c r="D118" s="40"/>
      <c r="E118" s="40"/>
      <c r="F118" s="40"/>
      <c r="G118" s="40"/>
      <c r="H118" s="40"/>
      <c r="I118" s="40"/>
      <c r="J118" s="40"/>
      <c r="K118" s="40"/>
      <c r="L118" s="40"/>
      <c r="M118" s="40"/>
      <c r="N118" s="40"/>
      <c r="O118" s="40"/>
      <c r="P118" s="40"/>
      <c r="Q118" s="40"/>
    </row>
    <row r="119" spans="1:17" x14ac:dyDescent="0.3">
      <c r="C119" s="40"/>
      <c r="D119" s="40"/>
      <c r="E119" s="40"/>
      <c r="F119" s="40"/>
      <c r="G119" s="40"/>
      <c r="H119" s="40"/>
      <c r="I119" s="40"/>
      <c r="J119" s="40"/>
      <c r="K119" s="40"/>
      <c r="L119" s="40"/>
      <c r="M119" s="40"/>
      <c r="N119" s="40"/>
      <c r="O119" s="40"/>
      <c r="P119" s="40"/>
      <c r="Q119" s="40"/>
    </row>
  </sheetData>
  <protectedRanges>
    <protectedRange sqref="E55 L55:M55 E21 L21:M21" name="範圍1_1_1"/>
    <protectedRange sqref="E10:E19 E39:E53" name="範圍1_1_4_1"/>
  </protectedRanges>
  <mergeCells count="143">
    <mergeCell ref="A36:Q36"/>
    <mergeCell ref="A74:Q74"/>
    <mergeCell ref="H21:I21"/>
    <mergeCell ref="A6:B6"/>
    <mergeCell ref="C6:L6"/>
    <mergeCell ref="N6:Q6"/>
    <mergeCell ref="A8:Q8"/>
    <mergeCell ref="E9:F9"/>
    <mergeCell ref="H9:J9"/>
    <mergeCell ref="O9:Q9"/>
    <mergeCell ref="H18:I18"/>
    <mergeCell ref="O18:P18"/>
    <mergeCell ref="H19:I19"/>
    <mergeCell ref="O19:P19"/>
    <mergeCell ref="K18:M18"/>
    <mergeCell ref="K19:M19"/>
    <mergeCell ref="H16:I16"/>
    <mergeCell ref="O16:P16"/>
    <mergeCell ref="H17:I17"/>
    <mergeCell ref="O17:P17"/>
    <mergeCell ref="A31:D31"/>
    <mergeCell ref="E31:F31"/>
    <mergeCell ref="I31:J31"/>
    <mergeCell ref="M31:Q31"/>
    <mergeCell ref="A2:Q2"/>
    <mergeCell ref="A4:O4"/>
    <mergeCell ref="P4:Q4"/>
    <mergeCell ref="A5:B5"/>
    <mergeCell ref="C5:L5"/>
    <mergeCell ref="N5:Q5"/>
    <mergeCell ref="H14:I14"/>
    <mergeCell ref="O14:P14"/>
    <mergeCell ref="H15:I15"/>
    <mergeCell ref="O15:P15"/>
    <mergeCell ref="H12:I12"/>
    <mergeCell ref="O12:P12"/>
    <mergeCell ref="H13:I13"/>
    <mergeCell ref="O13:P13"/>
    <mergeCell ref="H10:I10"/>
    <mergeCell ref="O10:P10"/>
    <mergeCell ref="H11:I11"/>
    <mergeCell ref="O11:P11"/>
    <mergeCell ref="K9:N9"/>
    <mergeCell ref="K10:M10"/>
    <mergeCell ref="K11:M11"/>
    <mergeCell ref="K12:M12"/>
    <mergeCell ref="K13:M13"/>
    <mergeCell ref="K14:M14"/>
    <mergeCell ref="H33:K33"/>
    <mergeCell ref="L33:M33"/>
    <mergeCell ref="N33:Q33"/>
    <mergeCell ref="L26:N26"/>
    <mergeCell ref="O26:P26"/>
    <mergeCell ref="A28:E28"/>
    <mergeCell ref="F28:H28"/>
    <mergeCell ref="I28:K28"/>
    <mergeCell ref="A30:Q30"/>
    <mergeCell ref="A37:Q37"/>
    <mergeCell ref="E38:F38"/>
    <mergeCell ref="H38:J38"/>
    <mergeCell ref="O38:Q38"/>
    <mergeCell ref="K46:M46"/>
    <mergeCell ref="H43:I43"/>
    <mergeCell ref="O43:P43"/>
    <mergeCell ref="H44:I44"/>
    <mergeCell ref="O44:P44"/>
    <mergeCell ref="H41:I41"/>
    <mergeCell ref="O41:P41"/>
    <mergeCell ref="H42:I42"/>
    <mergeCell ref="O42:P42"/>
    <mergeCell ref="O45:P45"/>
    <mergeCell ref="H46:I46"/>
    <mergeCell ref="O46:P46"/>
    <mergeCell ref="H53:I53"/>
    <mergeCell ref="O53:P53"/>
    <mergeCell ref="H51:I51"/>
    <mergeCell ref="O51:P51"/>
    <mergeCell ref="H52:I52"/>
    <mergeCell ref="O52:P52"/>
    <mergeCell ref="K51:M51"/>
    <mergeCell ref="K52:M52"/>
    <mergeCell ref="H39:I39"/>
    <mergeCell ref="O39:P39"/>
    <mergeCell ref="H40:I40"/>
    <mergeCell ref="O40:P40"/>
    <mergeCell ref="E65:G65"/>
    <mergeCell ref="H65:K65"/>
    <mergeCell ref="L65:M65"/>
    <mergeCell ref="N65:Q65"/>
    <mergeCell ref="A59:E59"/>
    <mergeCell ref="K59:N59"/>
    <mergeCell ref="O59:P59"/>
    <mergeCell ref="A61:E61"/>
    <mergeCell ref="K61:N61"/>
    <mergeCell ref="O61:P61"/>
    <mergeCell ref="K15:M15"/>
    <mergeCell ref="K16:M16"/>
    <mergeCell ref="K17:M17"/>
    <mergeCell ref="K21:M21"/>
    <mergeCell ref="O21:P21"/>
    <mergeCell ref="O55:P55"/>
    <mergeCell ref="K55:M55"/>
    <mergeCell ref="K53:M53"/>
    <mergeCell ref="H49:I49"/>
    <mergeCell ref="O49:P49"/>
    <mergeCell ref="H50:I50"/>
    <mergeCell ref="O50:P50"/>
    <mergeCell ref="K49:M49"/>
    <mergeCell ref="K50:M50"/>
    <mergeCell ref="H47:I47"/>
    <mergeCell ref="O47:P47"/>
    <mergeCell ref="H48:I48"/>
    <mergeCell ref="O48:P48"/>
    <mergeCell ref="K47:M47"/>
    <mergeCell ref="K48:M48"/>
    <mergeCell ref="H45:I45"/>
    <mergeCell ref="K38:N38"/>
    <mergeCell ref="K39:M39"/>
    <mergeCell ref="K40:M40"/>
    <mergeCell ref="A89:P89"/>
    <mergeCell ref="H55:I55"/>
    <mergeCell ref="A55:D55"/>
    <mergeCell ref="A21:D21"/>
    <mergeCell ref="A104:B104"/>
    <mergeCell ref="A105:B105"/>
    <mergeCell ref="A106:B106"/>
    <mergeCell ref="A109:B109"/>
    <mergeCell ref="A110:B110"/>
    <mergeCell ref="K41:M41"/>
    <mergeCell ref="K42:M42"/>
    <mergeCell ref="K43:M43"/>
    <mergeCell ref="K44:M44"/>
    <mergeCell ref="K45:M45"/>
    <mergeCell ref="N66:Q66"/>
    <mergeCell ref="A67:C68"/>
    <mergeCell ref="D67:F68"/>
    <mergeCell ref="G67:G68"/>
    <mergeCell ref="H67:J68"/>
    <mergeCell ref="K67:M68"/>
    <mergeCell ref="N67:Q68"/>
    <mergeCell ref="A63:E63"/>
    <mergeCell ref="K63:N63"/>
    <mergeCell ref="O63:P63"/>
  </mergeCells>
  <phoneticPr fontId="3" type="noConversion"/>
  <dataValidations xWindow="472" yWindow="516" count="12">
    <dataValidation allowBlank="1" showInputMessage="1" showErrorMessage="1" prompt="請填入姓名並印出後簽名或蓋章" sqref="D67:F68" xr:uid="{930852F5-1C47-4A4A-831F-DD2E58C50345}"/>
    <dataValidation type="textLength" operator="equal" allowBlank="1" showInputMessage="1" showErrorMessage="1" sqref="E33:G35 E65:G65" xr:uid="{DF9E544C-3B4C-4F93-A6BB-E145D5586B3E}">
      <formula1>11</formula1>
    </dataValidation>
    <dataValidation allowBlank="1" showInputMessage="1" showErrorMessage="1" prompt="如果無更正且無異動，則毋須填寫。_x000a_如果有更正或異動，則請輸入更正異動後的總容量。" sqref="H39:H53" xr:uid="{D1C3EC28-2D57-48D5-BE3B-C367479ACBE5}"/>
    <dataValidation type="textLength" operator="equal" allowBlank="1" showInputMessage="1" showErrorMessage="1" prompt="請輸入11碼的電號_x000a_(例如：00010001001 )" sqref="N6:Q6" xr:uid="{5A3768A9-D69C-419A-82B8-F4D2A1CDCFE8}">
      <formula1>11</formula1>
    </dataValidation>
    <dataValidation type="textLength" operator="equal" allowBlank="1" showInputMessage="1" showErrorMessage="1" prompt="請輸入8碼數_x000a_(例如：00100100)" sqref="N5" xr:uid="{0B3DD7F8-1988-43EB-BDE4-16DE0AF38105}">
      <formula1>8</formula1>
    </dataValidation>
    <dataValidation type="textLength" operator="equal" allowBlank="1" showInputMessage="1" showErrorMessage="1" prompt="請輸入11碼的電號_x000a_(例如：00010001001 )_x000a_請參照通知函文上的電號進行填寫" sqref="D10:D19 D39:D53" xr:uid="{B6E09E75-53E0-4632-8047-E05BCC5B2AAB}">
      <formula1>11</formula1>
    </dataValidation>
    <dataValidation allowBlank="1" showInputMessage="1" showErrorMessage="1" prompt="如果無更正且無異動，則毋須填寫。_x000a_如果有更正或異動，則請輸入更正異動後的總容量。_x000a_請依更正/異動後裝置容量核可函文上之數字進行填寫" sqref="H10:H19" xr:uid="{80E3D714-6B66-4910-93C0-49EE5BB16DFF}"/>
    <dataValidation allowBlank="1" showInputMessage="1" showErrorMessage="1" prompt="請參照通知函文上的通知年度填寫" sqref="E10:E19 E39:E53" xr:uid="{7CA75659-1F1C-4474-8929-8764A63D66BD}"/>
    <dataValidation allowBlank="1" showInputMessage="1" showErrorMessage="1" prompt="請參照通知函文進行填寫" sqref="B39:B53" xr:uid="{A9E17FA0-5BA7-42D6-BCB2-923B52013171}"/>
    <dataValidation allowBlank="1" showInputMessage="1" showErrorMessage="1" prompt="請輸入民國年" sqref="A10:A19 A39:A53" xr:uid="{7122216E-B869-4394-B0A4-C8CD8B512F1D}"/>
    <dataValidation allowBlank="1" showInputMessage="1" showErrorMessage="1" prompt="請參照函文通知進行填寫" sqref="B10:B19" xr:uid="{3721E861-D318-4EDC-B660-32D2CB075DDE}"/>
    <dataValidation allowBlank="1" showInputMessage="1" showErrorMessage="1" prompt="請依核可通知函文上扣減裝置容量數字進行填寫" sqref="K10:M19 K39:M53" xr:uid="{BE2CA669-2FD6-4B61-9768-6F3526DA6FDA}"/>
  </dataValidations>
  <pageMargins left="0.7" right="0.7" top="0.75" bottom="0.75" header="0.3" footer="0.3"/>
  <pageSetup paperSize="9"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62" r:id="rId4" name="Check Box 38">
              <controlPr defaultSize="0" autoFill="0" autoLine="0" autoPict="0">
                <anchor>
                  <from>
                    <xdr:col>1</xdr:col>
                    <xdr:colOff>358140</xdr:colOff>
                    <xdr:row>23</xdr:row>
                    <xdr:rowOff>114300</xdr:rowOff>
                  </from>
                  <to>
                    <xdr:col>2</xdr:col>
                    <xdr:colOff>83820</xdr:colOff>
                    <xdr:row>25</xdr:row>
                    <xdr:rowOff>68580</xdr:rowOff>
                  </to>
                </anchor>
              </controlPr>
            </control>
          </mc:Choice>
        </mc:AlternateContent>
        <mc:AlternateContent xmlns:mc="http://schemas.openxmlformats.org/markup-compatibility/2006">
          <mc:Choice Requires="x14">
            <control shapeId="1063" r:id="rId5" name="Check Box 39">
              <controlPr defaultSize="0" autoFill="0" autoLine="0" autoPict="0">
                <anchor>
                  <from>
                    <xdr:col>1</xdr:col>
                    <xdr:colOff>358140</xdr:colOff>
                    <xdr:row>24</xdr:row>
                    <xdr:rowOff>137160</xdr:rowOff>
                  </from>
                  <to>
                    <xdr:col>2</xdr:col>
                    <xdr:colOff>68580</xdr:colOff>
                    <xdr:row>26</xdr:row>
                    <xdr:rowOff>76200</xdr:rowOff>
                  </to>
                </anchor>
              </controlPr>
            </control>
          </mc:Choice>
        </mc:AlternateContent>
        <mc:AlternateContent xmlns:mc="http://schemas.openxmlformats.org/markup-compatibility/2006">
          <mc:Choice Requires="x14">
            <control shapeId="1064" r:id="rId6" name="Check Box 40">
              <controlPr defaultSize="0" autoFill="0" autoLine="0" autoPict="0">
                <anchor>
                  <from>
                    <xdr:col>2</xdr:col>
                    <xdr:colOff>434340</xdr:colOff>
                    <xdr:row>23</xdr:row>
                    <xdr:rowOff>114300</xdr:rowOff>
                  </from>
                  <to>
                    <xdr:col>3</xdr:col>
                    <xdr:colOff>152400</xdr:colOff>
                    <xdr:row>25</xdr:row>
                    <xdr:rowOff>68580</xdr:rowOff>
                  </to>
                </anchor>
              </controlPr>
            </control>
          </mc:Choice>
        </mc:AlternateContent>
        <mc:AlternateContent xmlns:mc="http://schemas.openxmlformats.org/markup-compatibility/2006">
          <mc:Choice Requires="x14">
            <control shapeId="1065" r:id="rId7" name="Check Box 41">
              <controlPr defaultSize="0" autoFill="0" autoLine="0" autoPict="0">
                <anchor>
                  <from>
                    <xdr:col>2</xdr:col>
                    <xdr:colOff>434340</xdr:colOff>
                    <xdr:row>24</xdr:row>
                    <xdr:rowOff>137160</xdr:rowOff>
                  </from>
                  <to>
                    <xdr:col>3</xdr:col>
                    <xdr:colOff>152400</xdr:colOff>
                    <xdr:row>26</xdr:row>
                    <xdr:rowOff>76200</xdr:rowOff>
                  </to>
                </anchor>
              </controlPr>
            </control>
          </mc:Choice>
        </mc:AlternateContent>
        <mc:AlternateContent xmlns:mc="http://schemas.openxmlformats.org/markup-compatibility/2006">
          <mc:Choice Requires="x14">
            <control shapeId="1066" r:id="rId8" name="Check Box 42">
              <controlPr defaultSize="0" autoFill="0" autoLine="0" autoPict="0">
                <anchor>
                  <from>
                    <xdr:col>3</xdr:col>
                    <xdr:colOff>502920</xdr:colOff>
                    <xdr:row>23</xdr:row>
                    <xdr:rowOff>106680</xdr:rowOff>
                  </from>
                  <to>
                    <xdr:col>4</xdr:col>
                    <xdr:colOff>7620</xdr:colOff>
                    <xdr:row>25</xdr:row>
                    <xdr:rowOff>68580</xdr:rowOff>
                  </to>
                </anchor>
              </controlPr>
            </control>
          </mc:Choice>
        </mc:AlternateContent>
        <mc:AlternateContent xmlns:mc="http://schemas.openxmlformats.org/markup-compatibility/2006">
          <mc:Choice Requires="x14">
            <control shapeId="1067" r:id="rId9" name="Check Box 43">
              <controlPr defaultSize="0" autoFill="0" autoLine="0" autoPict="0">
                <anchor>
                  <from>
                    <xdr:col>3</xdr:col>
                    <xdr:colOff>502920</xdr:colOff>
                    <xdr:row>24</xdr:row>
                    <xdr:rowOff>137160</xdr:rowOff>
                  </from>
                  <to>
                    <xdr:col>4</xdr:col>
                    <xdr:colOff>15240</xdr:colOff>
                    <xdr:row>26</xdr:row>
                    <xdr:rowOff>76200</xdr:rowOff>
                  </to>
                </anchor>
              </controlPr>
            </control>
          </mc:Choice>
        </mc:AlternateContent>
        <mc:AlternateContent xmlns:mc="http://schemas.openxmlformats.org/markup-compatibility/2006">
          <mc:Choice Requires="x14">
            <control shapeId="1068" r:id="rId10" name="Check Box 44">
              <controlPr defaultSize="0" autoFill="0" autoLine="0" autoPict="0">
                <anchor>
                  <from>
                    <xdr:col>4</xdr:col>
                    <xdr:colOff>464820</xdr:colOff>
                    <xdr:row>23</xdr:row>
                    <xdr:rowOff>114300</xdr:rowOff>
                  </from>
                  <to>
                    <xdr:col>4</xdr:col>
                    <xdr:colOff>853440</xdr:colOff>
                    <xdr:row>25</xdr:row>
                    <xdr:rowOff>76200</xdr:rowOff>
                  </to>
                </anchor>
              </controlPr>
            </control>
          </mc:Choice>
        </mc:AlternateContent>
        <mc:AlternateContent xmlns:mc="http://schemas.openxmlformats.org/markup-compatibility/2006">
          <mc:Choice Requires="x14">
            <control shapeId="1069" r:id="rId11" name="Check Box 45">
              <controlPr defaultSize="0" autoFill="0" autoLine="0" autoPict="0">
                <anchor>
                  <from>
                    <xdr:col>6</xdr:col>
                    <xdr:colOff>175260</xdr:colOff>
                    <xdr:row>23</xdr:row>
                    <xdr:rowOff>114300</xdr:rowOff>
                  </from>
                  <to>
                    <xdr:col>6</xdr:col>
                    <xdr:colOff>563880</xdr:colOff>
                    <xdr:row>25</xdr:row>
                    <xdr:rowOff>76200</xdr:rowOff>
                  </to>
                </anchor>
              </controlPr>
            </control>
          </mc:Choice>
        </mc:AlternateContent>
        <mc:AlternateContent xmlns:mc="http://schemas.openxmlformats.org/markup-compatibility/2006">
          <mc:Choice Requires="x14">
            <control shapeId="1070" r:id="rId12" name="Check Box 46">
              <controlPr defaultSize="0" autoFill="0" autoLine="0" autoPict="0">
                <anchor>
                  <from>
                    <xdr:col>4</xdr:col>
                    <xdr:colOff>510540</xdr:colOff>
                    <xdr:row>24</xdr:row>
                    <xdr:rowOff>144780</xdr:rowOff>
                  </from>
                  <to>
                    <xdr:col>5</xdr:col>
                    <xdr:colOff>22860</xdr:colOff>
                    <xdr:row>27</xdr:row>
                    <xdr:rowOff>0</xdr:rowOff>
                  </to>
                </anchor>
              </controlPr>
            </control>
          </mc:Choice>
        </mc:AlternateContent>
        <mc:AlternateContent xmlns:mc="http://schemas.openxmlformats.org/markup-compatibility/2006">
          <mc:Choice Requires="x14">
            <control shapeId="1071" r:id="rId13" name="Check Box 47">
              <controlPr defaultSize="0" autoFill="0" autoLine="0" autoPict="0">
                <anchor>
                  <from>
                    <xdr:col>5</xdr:col>
                    <xdr:colOff>7620</xdr:colOff>
                    <xdr:row>24</xdr:row>
                    <xdr:rowOff>144780</xdr:rowOff>
                  </from>
                  <to>
                    <xdr:col>6</xdr:col>
                    <xdr:colOff>236220</xdr:colOff>
                    <xdr:row>27</xdr:row>
                    <xdr:rowOff>0</xdr:rowOff>
                  </to>
                </anchor>
              </controlPr>
            </control>
          </mc:Choice>
        </mc:AlternateContent>
        <mc:AlternateContent xmlns:mc="http://schemas.openxmlformats.org/markup-compatibility/2006">
          <mc:Choice Requires="x14">
            <control shapeId="1072" r:id="rId14" name="Check Box 48">
              <controlPr defaultSize="0" autoFill="0" autoLine="0" autoPict="0">
                <anchor>
                  <from>
                    <xdr:col>7</xdr:col>
                    <xdr:colOff>83820</xdr:colOff>
                    <xdr:row>23</xdr:row>
                    <xdr:rowOff>114300</xdr:rowOff>
                  </from>
                  <to>
                    <xdr:col>7</xdr:col>
                    <xdr:colOff>472440</xdr:colOff>
                    <xdr:row>25</xdr:row>
                    <xdr:rowOff>76200</xdr:rowOff>
                  </to>
                </anchor>
              </controlPr>
            </control>
          </mc:Choice>
        </mc:AlternateContent>
        <mc:AlternateContent xmlns:mc="http://schemas.openxmlformats.org/markup-compatibility/2006">
          <mc:Choice Requires="x14">
            <control shapeId="1073" r:id="rId15" name="Check Box 49">
              <controlPr defaultSize="0" autoFill="0" autoLine="0" autoPict="0">
                <anchor>
                  <from>
                    <xdr:col>7</xdr:col>
                    <xdr:colOff>716280</xdr:colOff>
                    <xdr:row>23</xdr:row>
                    <xdr:rowOff>129540</xdr:rowOff>
                  </from>
                  <to>
                    <xdr:col>9</xdr:col>
                    <xdr:colOff>60960</xdr:colOff>
                    <xdr:row>25</xdr:row>
                    <xdr:rowOff>91440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472" yWindow="516" count="2">
        <x14:dataValidation type="list" allowBlank="1" showInputMessage="1" showErrorMessage="1" xr:uid="{6EBB4296-FE31-4019-BE8A-D3ABCD7AB915}">
          <x14:formula1>
            <xm:f>工作表1!$A$1:$A$4</xm:f>
          </x14:formula1>
          <xm:sqref>G39:G53</xm:sqref>
        </x14:dataValidation>
        <x14:dataValidation type="list" allowBlank="1" showInputMessage="1" showErrorMessage="1" xr:uid="{4D936E1E-CA35-47FB-8F42-6B380642AD9D}">
          <x14:formula1>
            <xm:f>工作表2!$A$1:$A$4</xm:f>
          </x14:formula1>
          <xm:sqref>G10:G19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0CC64-80D7-4222-802A-DED1A29D4987}">
  <dimension ref="B1:H5"/>
  <sheetViews>
    <sheetView workbookViewId="0">
      <selection activeCell="C10" sqref="C10"/>
    </sheetView>
  </sheetViews>
  <sheetFormatPr defaultRowHeight="15.6" x14ac:dyDescent="0.3"/>
  <cols>
    <col min="2" max="2" width="15.58203125" customWidth="1"/>
    <col min="3" max="3" width="10.75" customWidth="1"/>
    <col min="4" max="4" width="5.25" bestFit="1" customWidth="1"/>
    <col min="5" max="5" width="10.75" customWidth="1"/>
    <col min="6" max="6" width="5.25" bestFit="1" customWidth="1"/>
    <col min="7" max="7" width="13.75" customWidth="1"/>
    <col min="8" max="8" width="5.25" bestFit="1" customWidth="1"/>
  </cols>
  <sheetData>
    <row r="1" spans="2:8" ht="16.2" thickBot="1" x14ac:dyDescent="0.35"/>
    <row r="2" spans="2:8" ht="16.2" thickBot="1" x14ac:dyDescent="0.35">
      <c r="B2" s="248" t="s">
        <v>230</v>
      </c>
      <c r="C2" s="249"/>
      <c r="D2" s="249"/>
      <c r="E2" s="249"/>
      <c r="F2" s="249"/>
      <c r="G2" s="249"/>
      <c r="H2" s="250"/>
    </row>
    <row r="3" spans="2:8" ht="42" customHeight="1" thickBot="1" x14ac:dyDescent="0.35">
      <c r="B3" s="245" t="s">
        <v>231</v>
      </c>
      <c r="C3" s="79" t="s">
        <v>39</v>
      </c>
      <c r="D3" s="80">
        <v>1250</v>
      </c>
      <c r="E3" s="79" t="s">
        <v>233</v>
      </c>
      <c r="F3" s="80">
        <v>2500</v>
      </c>
      <c r="G3" s="79" t="s">
        <v>234</v>
      </c>
      <c r="H3" s="80">
        <v>5300</v>
      </c>
    </row>
    <row r="4" spans="2:8" ht="42" customHeight="1" thickBot="1" x14ac:dyDescent="0.35">
      <c r="B4" s="246"/>
      <c r="C4" s="79" t="s">
        <v>232</v>
      </c>
      <c r="D4" s="80">
        <v>1750</v>
      </c>
      <c r="E4" s="79" t="s">
        <v>40</v>
      </c>
      <c r="F4" s="80">
        <v>3750</v>
      </c>
      <c r="G4" s="79" t="s">
        <v>235</v>
      </c>
      <c r="H4" s="80">
        <v>6600</v>
      </c>
    </row>
    <row r="5" spans="2:8" ht="42" customHeight="1" thickBot="1" x14ac:dyDescent="0.35">
      <c r="B5" s="247"/>
      <c r="C5" s="79" t="s">
        <v>41</v>
      </c>
      <c r="D5" s="80">
        <v>3900</v>
      </c>
      <c r="E5" s="79" t="s">
        <v>42</v>
      </c>
      <c r="F5" s="80">
        <v>6400</v>
      </c>
      <c r="G5" s="79" t="s">
        <v>43</v>
      </c>
      <c r="H5" s="80">
        <v>7200</v>
      </c>
    </row>
  </sheetData>
  <mergeCells count="2">
    <mergeCell ref="B3:B5"/>
    <mergeCell ref="B2:H2"/>
  </mergeCells>
  <phoneticPr fontId="3"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57F23-25FB-4BE4-B1D2-D050BCE40BB7}">
  <dimension ref="B1:U145"/>
  <sheetViews>
    <sheetView showWhiteSpace="0" view="pageLayout" zoomScale="70" zoomScaleNormal="96" zoomScalePageLayoutView="70" workbookViewId="0">
      <selection activeCell="N26" sqref="N26"/>
    </sheetView>
  </sheetViews>
  <sheetFormatPr defaultColWidth="8.9140625" defaultRowHeight="13.8" x14ac:dyDescent="0.3"/>
  <cols>
    <col min="1" max="1" width="1.9140625" style="99" customWidth="1"/>
    <col min="2" max="2" width="9.4140625" style="137" customWidth="1"/>
    <col min="3" max="3" width="1.58203125" style="137" customWidth="1"/>
    <col min="4" max="4" width="10.08203125" style="137" customWidth="1"/>
    <col min="5" max="5" width="4.4140625" style="137" customWidth="1"/>
    <col min="6" max="6" width="3.9140625" style="99" customWidth="1"/>
    <col min="7" max="7" width="2.9140625" style="99" customWidth="1"/>
    <col min="8" max="8" width="4.75" style="99" customWidth="1"/>
    <col min="9" max="9" width="7.9140625" style="99" customWidth="1"/>
    <col min="10" max="10" width="3" style="99" customWidth="1"/>
    <col min="11" max="11" width="6.58203125" style="99" customWidth="1"/>
    <col min="12" max="12" width="5.75" style="99" customWidth="1"/>
    <col min="13" max="13" width="2.9140625" style="99" customWidth="1"/>
    <col min="14" max="14" width="7.6640625" style="99" customWidth="1"/>
    <col min="15" max="15" width="4.08203125" style="99" customWidth="1"/>
    <col min="16" max="16" width="8.9140625" style="99" customWidth="1"/>
    <col min="17" max="17" width="5.9140625" style="99" customWidth="1"/>
    <col min="18" max="18" width="14.33203125" style="99" customWidth="1"/>
    <col min="19" max="19" width="8.9140625" style="99"/>
    <col min="20" max="20" width="0" style="99" hidden="1" customWidth="1"/>
    <col min="21" max="21" width="12.75" style="99" hidden="1" customWidth="1"/>
    <col min="22" max="22" width="0" style="99" hidden="1" customWidth="1"/>
    <col min="23" max="16384" width="8.9140625" style="99"/>
  </cols>
  <sheetData>
    <row r="1" spans="2:21" ht="6.75" customHeight="1" x14ac:dyDescent="0.3"/>
    <row r="2" spans="2:21" ht="14.1" customHeight="1" x14ac:dyDescent="0.3">
      <c r="B2" s="125" t="s">
        <v>262</v>
      </c>
      <c r="C2" s="151"/>
      <c r="D2" s="151"/>
      <c r="E2" s="151"/>
      <c r="F2" s="126"/>
      <c r="G2" s="126"/>
      <c r="H2" s="126"/>
      <c r="I2" s="126"/>
      <c r="J2" s="126"/>
      <c r="K2" s="126"/>
      <c r="L2" s="126"/>
      <c r="M2" s="126"/>
      <c r="N2" s="126"/>
      <c r="O2" s="126"/>
      <c r="P2" s="127">
        <f>LEN(CONCATENATE(P3,P6,P9,P12,P15,P18,P21,P24,P27,P30,P37,P40,P43,P46,P49,P52,P55,P58,P61,P64,P74,P77,P80,P83,P86,P89,P92,P95,P98,P101))</f>
        <v>0</v>
      </c>
      <c r="Q2" s="126"/>
      <c r="R2" s="128"/>
    </row>
    <row r="3" spans="2:21" ht="14.1" customHeight="1" x14ac:dyDescent="0.3">
      <c r="B3" s="259" t="s">
        <v>58</v>
      </c>
      <c r="C3" s="260"/>
      <c r="D3" s="265" t="s">
        <v>59</v>
      </c>
      <c r="E3" s="266"/>
      <c r="F3" s="266"/>
      <c r="G3" s="267"/>
      <c r="H3" s="267"/>
      <c r="I3" s="268"/>
      <c r="J3" s="265" t="s">
        <v>14</v>
      </c>
      <c r="K3" s="266"/>
      <c r="L3" s="266"/>
      <c r="M3" s="252"/>
      <c r="N3" s="252"/>
      <c r="O3" s="253"/>
      <c r="P3" s="152" t="str">
        <f>IF(F5&lt;O5,"設備發電功率未達80%，請附上說明文件!","")</f>
        <v/>
      </c>
      <c r="Q3" s="152"/>
      <c r="R3" s="153"/>
    </row>
    <row r="4" spans="2:21" ht="14.1" customHeight="1" x14ac:dyDescent="0.3">
      <c r="B4" s="261"/>
      <c r="C4" s="262"/>
      <c r="D4" s="254" t="s">
        <v>60</v>
      </c>
      <c r="E4" s="255"/>
      <c r="F4" s="252"/>
      <c r="G4" s="252"/>
      <c r="H4" s="253"/>
      <c r="I4" s="254" t="s">
        <v>61</v>
      </c>
      <c r="J4" s="255"/>
      <c r="K4" s="255"/>
      <c r="L4" s="252"/>
      <c r="M4" s="252"/>
      <c r="N4" s="252"/>
      <c r="O4" s="253"/>
      <c r="P4" s="130" t="s">
        <v>62</v>
      </c>
      <c r="Q4" s="133"/>
      <c r="R4" s="129" t="s">
        <v>11</v>
      </c>
    </row>
    <row r="5" spans="2:21" ht="14.1" customHeight="1" x14ac:dyDescent="0.3">
      <c r="B5" s="263"/>
      <c r="C5" s="264"/>
      <c r="D5" s="254" t="s">
        <v>63</v>
      </c>
      <c r="E5" s="255"/>
      <c r="F5" s="252"/>
      <c r="G5" s="252"/>
      <c r="H5" s="129" t="s">
        <v>64</v>
      </c>
      <c r="I5" s="130" t="s">
        <v>65</v>
      </c>
      <c r="J5" s="131"/>
      <c r="K5" s="131"/>
      <c r="L5" s="131" t="s">
        <v>189</v>
      </c>
      <c r="M5" s="131" t="s">
        <v>15</v>
      </c>
      <c r="N5" s="154" t="s">
        <v>66</v>
      </c>
      <c r="O5" s="255" t="str">
        <f>IFERROR(Q4*L5*0.8,"")</f>
        <v/>
      </c>
      <c r="P5" s="255"/>
      <c r="Q5" s="255"/>
      <c r="R5" s="129" t="s">
        <v>67</v>
      </c>
    </row>
    <row r="6" spans="2:21" ht="14.1" customHeight="1" x14ac:dyDescent="0.3">
      <c r="B6" s="259" t="s">
        <v>68</v>
      </c>
      <c r="C6" s="260"/>
      <c r="D6" s="265" t="s">
        <v>59</v>
      </c>
      <c r="E6" s="266"/>
      <c r="F6" s="266"/>
      <c r="G6" s="267"/>
      <c r="H6" s="267"/>
      <c r="I6" s="268"/>
      <c r="J6" s="265" t="s">
        <v>14</v>
      </c>
      <c r="K6" s="266"/>
      <c r="L6" s="266"/>
      <c r="M6" s="252"/>
      <c r="N6" s="252"/>
      <c r="O6" s="253"/>
      <c r="P6" s="152" t="str">
        <f>IF(F8&lt;O8,"設備發電功率未達80%，請附上說明文件!","")</f>
        <v/>
      </c>
      <c r="Q6" s="152"/>
      <c r="R6" s="153"/>
    </row>
    <row r="7" spans="2:21" ht="14.1" customHeight="1" x14ac:dyDescent="0.3">
      <c r="B7" s="261"/>
      <c r="C7" s="262"/>
      <c r="D7" s="254" t="s">
        <v>60</v>
      </c>
      <c r="E7" s="255"/>
      <c r="F7" s="252"/>
      <c r="G7" s="252"/>
      <c r="H7" s="253"/>
      <c r="I7" s="254" t="s">
        <v>61</v>
      </c>
      <c r="J7" s="255"/>
      <c r="K7" s="255"/>
      <c r="L7" s="252"/>
      <c r="M7" s="252"/>
      <c r="N7" s="252"/>
      <c r="O7" s="253"/>
      <c r="P7" s="130" t="s">
        <v>62</v>
      </c>
      <c r="Q7" s="133"/>
      <c r="R7" s="129" t="s">
        <v>11</v>
      </c>
    </row>
    <row r="8" spans="2:21" ht="14.1" customHeight="1" x14ac:dyDescent="0.3">
      <c r="B8" s="263"/>
      <c r="C8" s="264"/>
      <c r="D8" s="254" t="s">
        <v>63</v>
      </c>
      <c r="E8" s="255"/>
      <c r="F8" s="252"/>
      <c r="G8" s="252"/>
      <c r="H8" s="129" t="s">
        <v>64</v>
      </c>
      <c r="I8" s="130" t="s">
        <v>65</v>
      </c>
      <c r="J8" s="131"/>
      <c r="K8" s="131"/>
      <c r="L8" s="131" t="s">
        <v>189</v>
      </c>
      <c r="M8" s="131" t="s">
        <v>15</v>
      </c>
      <c r="N8" s="154" t="s">
        <v>66</v>
      </c>
      <c r="O8" s="255" t="str">
        <f>IFERROR(Q7*L8*0.8,"")</f>
        <v/>
      </c>
      <c r="P8" s="255"/>
      <c r="Q8" s="255"/>
      <c r="R8" s="129" t="s">
        <v>67</v>
      </c>
      <c r="T8" s="99" t="s">
        <v>191</v>
      </c>
      <c r="U8" s="99" t="s">
        <v>198</v>
      </c>
    </row>
    <row r="9" spans="2:21" ht="14.1" customHeight="1" x14ac:dyDescent="0.3">
      <c r="B9" s="259" t="s">
        <v>69</v>
      </c>
      <c r="C9" s="260"/>
      <c r="D9" s="265" t="s">
        <v>59</v>
      </c>
      <c r="E9" s="266"/>
      <c r="F9" s="266"/>
      <c r="G9" s="267"/>
      <c r="H9" s="267"/>
      <c r="I9" s="268"/>
      <c r="J9" s="265" t="s">
        <v>14</v>
      </c>
      <c r="K9" s="266"/>
      <c r="L9" s="266"/>
      <c r="M9" s="252"/>
      <c r="N9" s="252"/>
      <c r="O9" s="253"/>
      <c r="P9" s="152" t="str">
        <f>IF(F11&lt;O11,"設備發電功率未達80%，請附上說明文件!","")</f>
        <v/>
      </c>
      <c r="Q9" s="152"/>
      <c r="R9" s="153"/>
      <c r="T9" s="99" t="s">
        <v>192</v>
      </c>
      <c r="U9" s="99" t="s">
        <v>199</v>
      </c>
    </row>
    <row r="10" spans="2:21" ht="14.1" customHeight="1" x14ac:dyDescent="0.3">
      <c r="B10" s="261"/>
      <c r="C10" s="262"/>
      <c r="D10" s="254" t="s">
        <v>60</v>
      </c>
      <c r="E10" s="255"/>
      <c r="F10" s="252"/>
      <c r="G10" s="252"/>
      <c r="H10" s="253"/>
      <c r="I10" s="254" t="s">
        <v>61</v>
      </c>
      <c r="J10" s="255"/>
      <c r="K10" s="255"/>
      <c r="L10" s="252"/>
      <c r="M10" s="252"/>
      <c r="N10" s="252"/>
      <c r="O10" s="253"/>
      <c r="P10" s="130" t="s">
        <v>62</v>
      </c>
      <c r="Q10" s="133"/>
      <c r="R10" s="129" t="s">
        <v>11</v>
      </c>
      <c r="T10" s="99" t="s">
        <v>193</v>
      </c>
      <c r="U10" s="99" t="s">
        <v>200</v>
      </c>
    </row>
    <row r="11" spans="2:21" ht="14.1" customHeight="1" x14ac:dyDescent="0.3">
      <c r="B11" s="263"/>
      <c r="C11" s="264"/>
      <c r="D11" s="254" t="s">
        <v>63</v>
      </c>
      <c r="E11" s="255"/>
      <c r="F11" s="252"/>
      <c r="G11" s="252"/>
      <c r="H11" s="129" t="s">
        <v>64</v>
      </c>
      <c r="I11" s="130" t="s">
        <v>65</v>
      </c>
      <c r="J11" s="131"/>
      <c r="K11" s="131"/>
      <c r="L11" s="131" t="s">
        <v>189</v>
      </c>
      <c r="M11" s="131" t="s">
        <v>15</v>
      </c>
      <c r="N11" s="154" t="s">
        <v>66</v>
      </c>
      <c r="O11" s="255" t="str">
        <f>IFERROR(Q10*L11*0.8,"")</f>
        <v/>
      </c>
      <c r="P11" s="255"/>
      <c r="Q11" s="255"/>
      <c r="R11" s="129" t="s">
        <v>67</v>
      </c>
      <c r="T11" s="99" t="s">
        <v>194</v>
      </c>
    </row>
    <row r="12" spans="2:21" ht="14.1" customHeight="1" x14ac:dyDescent="0.3">
      <c r="B12" s="259" t="s">
        <v>70</v>
      </c>
      <c r="C12" s="260"/>
      <c r="D12" s="265" t="s">
        <v>59</v>
      </c>
      <c r="E12" s="266"/>
      <c r="F12" s="266"/>
      <c r="G12" s="267"/>
      <c r="H12" s="267"/>
      <c r="I12" s="268"/>
      <c r="J12" s="265" t="s">
        <v>14</v>
      </c>
      <c r="K12" s="266"/>
      <c r="L12" s="266"/>
      <c r="M12" s="252"/>
      <c r="N12" s="252"/>
      <c r="O12" s="253"/>
      <c r="P12" s="152" t="str">
        <f>IF(F14&lt;O14,"設備發電功率未達80%，請附上說明文件!","")</f>
        <v/>
      </c>
      <c r="Q12" s="152"/>
      <c r="R12" s="153"/>
      <c r="T12" s="99" t="s">
        <v>195</v>
      </c>
    </row>
    <row r="13" spans="2:21" ht="14.1" customHeight="1" x14ac:dyDescent="0.3">
      <c r="B13" s="261"/>
      <c r="C13" s="262"/>
      <c r="D13" s="254" t="s">
        <v>60</v>
      </c>
      <c r="E13" s="255"/>
      <c r="F13" s="252"/>
      <c r="G13" s="252"/>
      <c r="H13" s="253"/>
      <c r="I13" s="254" t="s">
        <v>61</v>
      </c>
      <c r="J13" s="255"/>
      <c r="K13" s="255"/>
      <c r="L13" s="252"/>
      <c r="M13" s="252"/>
      <c r="N13" s="252"/>
      <c r="O13" s="253"/>
      <c r="P13" s="130" t="s">
        <v>62</v>
      </c>
      <c r="Q13" s="133"/>
      <c r="R13" s="129" t="s">
        <v>11</v>
      </c>
      <c r="T13" s="99" t="s">
        <v>196</v>
      </c>
    </row>
    <row r="14" spans="2:21" ht="14.1" customHeight="1" x14ac:dyDescent="0.3">
      <c r="B14" s="263"/>
      <c r="C14" s="264"/>
      <c r="D14" s="254" t="s">
        <v>63</v>
      </c>
      <c r="E14" s="255"/>
      <c r="F14" s="252"/>
      <c r="G14" s="252"/>
      <c r="H14" s="129" t="s">
        <v>64</v>
      </c>
      <c r="I14" s="130" t="s">
        <v>65</v>
      </c>
      <c r="J14" s="131"/>
      <c r="K14" s="131"/>
      <c r="L14" s="131" t="s">
        <v>189</v>
      </c>
      <c r="M14" s="131" t="s">
        <v>15</v>
      </c>
      <c r="N14" s="154" t="s">
        <v>66</v>
      </c>
      <c r="O14" s="255" t="str">
        <f>IFERROR(Q13*L14*0.8,"")</f>
        <v/>
      </c>
      <c r="P14" s="255"/>
      <c r="Q14" s="255"/>
      <c r="R14" s="129" t="s">
        <v>67</v>
      </c>
      <c r="T14" s="99" t="s">
        <v>197</v>
      </c>
    </row>
    <row r="15" spans="2:21" ht="14.1" customHeight="1" x14ac:dyDescent="0.3">
      <c r="B15" s="259" t="s">
        <v>71</v>
      </c>
      <c r="C15" s="260"/>
      <c r="D15" s="265" t="s">
        <v>59</v>
      </c>
      <c r="E15" s="266"/>
      <c r="F15" s="266"/>
      <c r="G15" s="267"/>
      <c r="H15" s="267"/>
      <c r="I15" s="268"/>
      <c r="J15" s="265" t="s">
        <v>14</v>
      </c>
      <c r="K15" s="266"/>
      <c r="L15" s="266"/>
      <c r="M15" s="252"/>
      <c r="N15" s="252"/>
      <c r="O15" s="253"/>
      <c r="P15" s="152" t="str">
        <f>IF(F17&lt;O17,"設備發電功率未達80%，請附上說明文件!","")</f>
        <v/>
      </c>
      <c r="Q15" s="152"/>
      <c r="R15" s="153"/>
      <c r="T15" s="99" t="s">
        <v>190</v>
      </c>
    </row>
    <row r="16" spans="2:21" ht="14.1" customHeight="1" x14ac:dyDescent="0.3">
      <c r="B16" s="261"/>
      <c r="C16" s="262"/>
      <c r="D16" s="254" t="s">
        <v>60</v>
      </c>
      <c r="E16" s="255"/>
      <c r="F16" s="252"/>
      <c r="G16" s="252"/>
      <c r="H16" s="253"/>
      <c r="I16" s="254" t="s">
        <v>61</v>
      </c>
      <c r="J16" s="255"/>
      <c r="K16" s="255"/>
      <c r="L16" s="252"/>
      <c r="M16" s="252"/>
      <c r="N16" s="252"/>
      <c r="O16" s="253"/>
      <c r="P16" s="130" t="s">
        <v>62</v>
      </c>
      <c r="Q16" s="133"/>
      <c r="R16" s="129" t="s">
        <v>11</v>
      </c>
    </row>
    <row r="17" spans="2:18" ht="14.1" customHeight="1" x14ac:dyDescent="0.3">
      <c r="B17" s="263"/>
      <c r="C17" s="264"/>
      <c r="D17" s="254" t="s">
        <v>63</v>
      </c>
      <c r="E17" s="255"/>
      <c r="F17" s="252"/>
      <c r="G17" s="252"/>
      <c r="H17" s="129" t="s">
        <v>64</v>
      </c>
      <c r="I17" s="130" t="s">
        <v>65</v>
      </c>
      <c r="J17" s="131"/>
      <c r="K17" s="131"/>
      <c r="L17" s="131" t="s">
        <v>189</v>
      </c>
      <c r="M17" s="131" t="s">
        <v>15</v>
      </c>
      <c r="N17" s="154" t="s">
        <v>66</v>
      </c>
      <c r="O17" s="255" t="str">
        <f>IFERROR(Q16*L17*0.8,"")</f>
        <v/>
      </c>
      <c r="P17" s="255"/>
      <c r="Q17" s="255"/>
      <c r="R17" s="129" t="s">
        <v>67</v>
      </c>
    </row>
    <row r="18" spans="2:18" ht="14.1" customHeight="1" x14ac:dyDescent="0.3">
      <c r="B18" s="259" t="s">
        <v>72</v>
      </c>
      <c r="C18" s="260"/>
      <c r="D18" s="265" t="s">
        <v>59</v>
      </c>
      <c r="E18" s="266"/>
      <c r="F18" s="266"/>
      <c r="G18" s="267"/>
      <c r="H18" s="267"/>
      <c r="I18" s="268"/>
      <c r="J18" s="265" t="s">
        <v>14</v>
      </c>
      <c r="K18" s="266"/>
      <c r="L18" s="266"/>
      <c r="M18" s="252"/>
      <c r="N18" s="252"/>
      <c r="O18" s="253"/>
      <c r="P18" s="152" t="str">
        <f>IF(F20&lt;O20,"設備發電功率未達80%，請附上說明文件!","")</f>
        <v/>
      </c>
      <c r="Q18" s="152"/>
      <c r="R18" s="153"/>
    </row>
    <row r="19" spans="2:18" ht="14.1" customHeight="1" x14ac:dyDescent="0.3">
      <c r="B19" s="261"/>
      <c r="C19" s="262"/>
      <c r="D19" s="254" t="s">
        <v>60</v>
      </c>
      <c r="E19" s="255"/>
      <c r="F19" s="252"/>
      <c r="G19" s="252"/>
      <c r="H19" s="253"/>
      <c r="I19" s="254" t="s">
        <v>61</v>
      </c>
      <c r="J19" s="255"/>
      <c r="K19" s="255"/>
      <c r="L19" s="252"/>
      <c r="M19" s="252"/>
      <c r="N19" s="252"/>
      <c r="O19" s="253"/>
      <c r="P19" s="130" t="s">
        <v>62</v>
      </c>
      <c r="Q19" s="133"/>
      <c r="R19" s="129" t="s">
        <v>11</v>
      </c>
    </row>
    <row r="20" spans="2:18" ht="14.1" customHeight="1" x14ac:dyDescent="0.3">
      <c r="B20" s="263"/>
      <c r="C20" s="264"/>
      <c r="D20" s="254" t="s">
        <v>63</v>
      </c>
      <c r="E20" s="255"/>
      <c r="F20" s="252"/>
      <c r="G20" s="252"/>
      <c r="H20" s="129" t="s">
        <v>64</v>
      </c>
      <c r="I20" s="130" t="s">
        <v>65</v>
      </c>
      <c r="J20" s="131"/>
      <c r="K20" s="131"/>
      <c r="L20" s="131" t="s">
        <v>189</v>
      </c>
      <c r="M20" s="131" t="s">
        <v>15</v>
      </c>
      <c r="N20" s="154" t="s">
        <v>66</v>
      </c>
      <c r="O20" s="255" t="str">
        <f>IFERROR(Q19*L20*0.8,"")</f>
        <v/>
      </c>
      <c r="P20" s="255"/>
      <c r="Q20" s="255"/>
      <c r="R20" s="129" t="s">
        <v>67</v>
      </c>
    </row>
    <row r="21" spans="2:18" ht="14.1" customHeight="1" x14ac:dyDescent="0.3">
      <c r="B21" s="259" t="s">
        <v>73</v>
      </c>
      <c r="C21" s="260"/>
      <c r="D21" s="265" t="s">
        <v>59</v>
      </c>
      <c r="E21" s="266"/>
      <c r="F21" s="266"/>
      <c r="G21" s="267"/>
      <c r="H21" s="267"/>
      <c r="I21" s="268"/>
      <c r="J21" s="265" t="s">
        <v>14</v>
      </c>
      <c r="K21" s="266"/>
      <c r="L21" s="266"/>
      <c r="M21" s="252"/>
      <c r="N21" s="252"/>
      <c r="O21" s="253"/>
      <c r="P21" s="152" t="str">
        <f>IF(F23&lt;O23,"設備發電功率未達80%，請附上說明文件!","")</f>
        <v/>
      </c>
      <c r="Q21" s="152"/>
      <c r="R21" s="153"/>
    </row>
    <row r="22" spans="2:18" ht="14.1" customHeight="1" x14ac:dyDescent="0.3">
      <c r="B22" s="261"/>
      <c r="C22" s="262"/>
      <c r="D22" s="254" t="s">
        <v>60</v>
      </c>
      <c r="E22" s="255"/>
      <c r="F22" s="252"/>
      <c r="G22" s="252"/>
      <c r="H22" s="253"/>
      <c r="I22" s="254" t="s">
        <v>61</v>
      </c>
      <c r="J22" s="255"/>
      <c r="K22" s="255"/>
      <c r="L22" s="252"/>
      <c r="M22" s="252"/>
      <c r="N22" s="252"/>
      <c r="O22" s="253"/>
      <c r="P22" s="130" t="s">
        <v>62</v>
      </c>
      <c r="Q22" s="133"/>
      <c r="R22" s="129" t="s">
        <v>11</v>
      </c>
    </row>
    <row r="23" spans="2:18" ht="14.1" customHeight="1" x14ac:dyDescent="0.3">
      <c r="B23" s="263"/>
      <c r="C23" s="264"/>
      <c r="D23" s="254" t="s">
        <v>63</v>
      </c>
      <c r="E23" s="255"/>
      <c r="F23" s="252"/>
      <c r="G23" s="252"/>
      <c r="H23" s="129" t="s">
        <v>64</v>
      </c>
      <c r="I23" s="130" t="s">
        <v>65</v>
      </c>
      <c r="J23" s="131"/>
      <c r="K23" s="131"/>
      <c r="L23" s="131" t="s">
        <v>189</v>
      </c>
      <c r="M23" s="131" t="s">
        <v>15</v>
      </c>
      <c r="N23" s="154" t="s">
        <v>66</v>
      </c>
      <c r="O23" s="255" t="str">
        <f>IFERROR(Q22*L23*0.8,"")</f>
        <v/>
      </c>
      <c r="P23" s="255"/>
      <c r="Q23" s="255"/>
      <c r="R23" s="129" t="s">
        <v>67</v>
      </c>
    </row>
    <row r="24" spans="2:18" ht="14.1" customHeight="1" x14ac:dyDescent="0.3">
      <c r="B24" s="259" t="s">
        <v>74</v>
      </c>
      <c r="C24" s="260"/>
      <c r="D24" s="265" t="s">
        <v>59</v>
      </c>
      <c r="E24" s="266"/>
      <c r="F24" s="266"/>
      <c r="G24" s="267"/>
      <c r="H24" s="267"/>
      <c r="I24" s="268"/>
      <c r="J24" s="265" t="s">
        <v>14</v>
      </c>
      <c r="K24" s="266"/>
      <c r="L24" s="266"/>
      <c r="M24" s="252"/>
      <c r="N24" s="252"/>
      <c r="O24" s="253"/>
      <c r="P24" s="152" t="str">
        <f>IF(F26&lt;O26,"設備發電功率未達80%，請附上說明文件!","")</f>
        <v/>
      </c>
      <c r="Q24" s="152"/>
      <c r="R24" s="153"/>
    </row>
    <row r="25" spans="2:18" ht="14.1" customHeight="1" x14ac:dyDescent="0.3">
      <c r="B25" s="261"/>
      <c r="C25" s="262"/>
      <c r="D25" s="254" t="s">
        <v>60</v>
      </c>
      <c r="E25" s="255"/>
      <c r="F25" s="252"/>
      <c r="G25" s="252"/>
      <c r="H25" s="253"/>
      <c r="I25" s="254" t="s">
        <v>61</v>
      </c>
      <c r="J25" s="255"/>
      <c r="K25" s="255"/>
      <c r="L25" s="252"/>
      <c r="M25" s="252"/>
      <c r="N25" s="252"/>
      <c r="O25" s="253"/>
      <c r="P25" s="130" t="s">
        <v>62</v>
      </c>
      <c r="Q25" s="133"/>
      <c r="R25" s="129" t="s">
        <v>11</v>
      </c>
    </row>
    <row r="26" spans="2:18" ht="14.1" customHeight="1" x14ac:dyDescent="0.3">
      <c r="B26" s="263"/>
      <c r="C26" s="264"/>
      <c r="D26" s="254" t="s">
        <v>63</v>
      </c>
      <c r="E26" s="255"/>
      <c r="F26" s="252"/>
      <c r="G26" s="252"/>
      <c r="H26" s="129" t="s">
        <v>64</v>
      </c>
      <c r="I26" s="130" t="s">
        <v>65</v>
      </c>
      <c r="J26" s="131"/>
      <c r="K26" s="131"/>
      <c r="L26" s="131" t="s">
        <v>189</v>
      </c>
      <c r="M26" s="131" t="s">
        <v>15</v>
      </c>
      <c r="N26" s="154" t="s">
        <v>66</v>
      </c>
      <c r="O26" s="255" t="str">
        <f>IFERROR(Q25*L26*0.8,"")</f>
        <v/>
      </c>
      <c r="P26" s="255"/>
      <c r="Q26" s="255"/>
      <c r="R26" s="129" t="s">
        <v>67</v>
      </c>
    </row>
    <row r="27" spans="2:18" ht="14.1" customHeight="1" x14ac:dyDescent="0.3">
      <c r="B27" s="259" t="s">
        <v>75</v>
      </c>
      <c r="C27" s="260"/>
      <c r="D27" s="265" t="s">
        <v>59</v>
      </c>
      <c r="E27" s="266"/>
      <c r="F27" s="266"/>
      <c r="G27" s="267"/>
      <c r="H27" s="267"/>
      <c r="I27" s="268"/>
      <c r="J27" s="265" t="s">
        <v>14</v>
      </c>
      <c r="K27" s="266"/>
      <c r="L27" s="266"/>
      <c r="M27" s="252"/>
      <c r="N27" s="252"/>
      <c r="O27" s="253"/>
      <c r="P27" s="152" t="str">
        <f>IF(F29&lt;O29,"設備發電功率未達80%，請附上說明文件!","")</f>
        <v/>
      </c>
      <c r="Q27" s="152"/>
      <c r="R27" s="153"/>
    </row>
    <row r="28" spans="2:18" ht="14.1" customHeight="1" x14ac:dyDescent="0.3">
      <c r="B28" s="261"/>
      <c r="C28" s="262"/>
      <c r="D28" s="254" t="s">
        <v>60</v>
      </c>
      <c r="E28" s="255"/>
      <c r="F28" s="252"/>
      <c r="G28" s="252"/>
      <c r="H28" s="253"/>
      <c r="I28" s="254" t="s">
        <v>61</v>
      </c>
      <c r="J28" s="255"/>
      <c r="K28" s="255"/>
      <c r="L28" s="252"/>
      <c r="M28" s="252"/>
      <c r="N28" s="252"/>
      <c r="O28" s="253"/>
      <c r="P28" s="130" t="s">
        <v>62</v>
      </c>
      <c r="Q28" s="133"/>
      <c r="R28" s="129" t="s">
        <v>11</v>
      </c>
    </row>
    <row r="29" spans="2:18" ht="14.1" customHeight="1" x14ac:dyDescent="0.3">
      <c r="B29" s="263"/>
      <c r="C29" s="264"/>
      <c r="D29" s="254" t="s">
        <v>63</v>
      </c>
      <c r="E29" s="255"/>
      <c r="F29" s="252"/>
      <c r="G29" s="252"/>
      <c r="H29" s="129" t="s">
        <v>64</v>
      </c>
      <c r="I29" s="130" t="s">
        <v>65</v>
      </c>
      <c r="J29" s="131"/>
      <c r="K29" s="131"/>
      <c r="L29" s="131" t="s">
        <v>189</v>
      </c>
      <c r="M29" s="131" t="s">
        <v>15</v>
      </c>
      <c r="N29" s="154" t="s">
        <v>66</v>
      </c>
      <c r="O29" s="255" t="str">
        <f>IFERROR(Q28*L29*0.8,"")</f>
        <v/>
      </c>
      <c r="P29" s="255"/>
      <c r="Q29" s="255"/>
      <c r="R29" s="129" t="s">
        <v>67</v>
      </c>
    </row>
    <row r="30" spans="2:18" ht="14.1" customHeight="1" x14ac:dyDescent="0.3">
      <c r="B30" s="259" t="s">
        <v>76</v>
      </c>
      <c r="C30" s="260"/>
      <c r="D30" s="265" t="s">
        <v>59</v>
      </c>
      <c r="E30" s="266"/>
      <c r="F30" s="266"/>
      <c r="G30" s="267"/>
      <c r="H30" s="267"/>
      <c r="I30" s="268"/>
      <c r="J30" s="265" t="s">
        <v>14</v>
      </c>
      <c r="K30" s="266"/>
      <c r="L30" s="266"/>
      <c r="M30" s="252"/>
      <c r="N30" s="252"/>
      <c r="O30" s="253"/>
      <c r="P30" s="152" t="str">
        <f>IF(F32&lt;O32,"設備發電功率未達80%，請附上說明文件!","")</f>
        <v/>
      </c>
      <c r="Q30" s="152"/>
      <c r="R30" s="153"/>
    </row>
    <row r="31" spans="2:18" ht="14.1" customHeight="1" x14ac:dyDescent="0.3">
      <c r="B31" s="261"/>
      <c r="C31" s="262"/>
      <c r="D31" s="254" t="s">
        <v>60</v>
      </c>
      <c r="E31" s="255"/>
      <c r="F31" s="252"/>
      <c r="G31" s="252"/>
      <c r="H31" s="253"/>
      <c r="I31" s="254" t="s">
        <v>61</v>
      </c>
      <c r="J31" s="255"/>
      <c r="K31" s="255"/>
      <c r="L31" s="252"/>
      <c r="M31" s="252"/>
      <c r="N31" s="252"/>
      <c r="O31" s="253"/>
      <c r="P31" s="130" t="s">
        <v>62</v>
      </c>
      <c r="Q31" s="133"/>
      <c r="R31" s="129" t="s">
        <v>11</v>
      </c>
    </row>
    <row r="32" spans="2:18" ht="14.1" customHeight="1" x14ac:dyDescent="0.3">
      <c r="B32" s="263"/>
      <c r="C32" s="264"/>
      <c r="D32" s="254" t="s">
        <v>63</v>
      </c>
      <c r="E32" s="255"/>
      <c r="F32" s="252"/>
      <c r="G32" s="252"/>
      <c r="H32" s="129" t="s">
        <v>64</v>
      </c>
      <c r="I32" s="130" t="s">
        <v>65</v>
      </c>
      <c r="J32" s="131"/>
      <c r="K32" s="131"/>
      <c r="L32" s="131" t="s">
        <v>189</v>
      </c>
      <c r="M32" s="131" t="s">
        <v>15</v>
      </c>
      <c r="N32" s="154" t="s">
        <v>66</v>
      </c>
      <c r="O32" s="255" t="str">
        <f>IFERROR(Q31*L32*0.8,"")</f>
        <v/>
      </c>
      <c r="P32" s="255"/>
      <c r="Q32" s="255"/>
      <c r="R32" s="129" t="s">
        <v>67</v>
      </c>
    </row>
    <row r="33" spans="2:18" ht="14.1" customHeight="1" x14ac:dyDescent="0.3">
      <c r="F33" s="137"/>
      <c r="G33" s="137"/>
      <c r="N33" s="137"/>
      <c r="O33" s="137"/>
      <c r="P33" s="137"/>
      <c r="Q33" s="137"/>
    </row>
    <row r="34" spans="2:18" ht="14.1" customHeight="1" x14ac:dyDescent="0.3">
      <c r="D34" s="257" t="s">
        <v>77</v>
      </c>
      <c r="E34" s="257"/>
      <c r="F34" s="256">
        <f>F5+F8+F11+F14+F17+F23+F26+F29+F32</f>
        <v>0</v>
      </c>
      <c r="G34" s="256"/>
      <c r="H34" s="99" t="s">
        <v>67</v>
      </c>
      <c r="I34" s="257" t="s">
        <v>78</v>
      </c>
      <c r="J34" s="257"/>
      <c r="K34" s="257"/>
      <c r="L34" s="258" t="str">
        <f>IF(P3&amp;P6&amp;P9&amp;P12&amp;P15&amp;P18&amp;P21&amp;P24&amp;P27&amp;P30&lt;&gt;"","未達80%","")</f>
        <v/>
      </c>
      <c r="M34" s="258"/>
      <c r="N34" s="99" t="str">
        <f>IF(L34&lt;&gt;"","","瓩·時")</f>
        <v>瓩·時</v>
      </c>
      <c r="P34" s="99" t="s">
        <v>79</v>
      </c>
      <c r="Q34" s="146">
        <f>Q4+Q7+Q10+Q13+Q16+Q19+Q22+Q25+Q28+Q31</f>
        <v>0</v>
      </c>
      <c r="R34" s="99" t="s">
        <v>11</v>
      </c>
    </row>
    <row r="35" spans="2:18" ht="5.85" customHeight="1" x14ac:dyDescent="0.3">
      <c r="F35" s="155"/>
      <c r="G35" s="155"/>
      <c r="I35" s="138"/>
      <c r="J35" s="138"/>
      <c r="K35" s="138"/>
      <c r="L35" s="156"/>
      <c r="M35" s="156"/>
      <c r="Q35" s="146"/>
    </row>
    <row r="36" spans="2:18" x14ac:dyDescent="0.3">
      <c r="B36" s="125" t="s">
        <v>262</v>
      </c>
      <c r="C36" s="151"/>
      <c r="D36" s="151"/>
      <c r="E36" s="151"/>
      <c r="F36" s="126"/>
      <c r="G36" s="126"/>
      <c r="H36" s="126"/>
      <c r="I36" s="126"/>
      <c r="J36" s="126"/>
      <c r="K36" s="126"/>
      <c r="L36" s="126"/>
      <c r="M36" s="126"/>
      <c r="N36" s="126"/>
      <c r="O36" s="126"/>
      <c r="P36" s="126"/>
      <c r="Q36" s="126"/>
      <c r="R36" s="128"/>
    </row>
    <row r="37" spans="2:18" ht="14.1" customHeight="1" x14ac:dyDescent="0.3">
      <c r="B37" s="259" t="s">
        <v>80</v>
      </c>
      <c r="C37" s="260"/>
      <c r="D37" s="265" t="s">
        <v>59</v>
      </c>
      <c r="E37" s="266"/>
      <c r="F37" s="266"/>
      <c r="G37" s="267"/>
      <c r="H37" s="267"/>
      <c r="I37" s="268"/>
      <c r="J37" s="265" t="s">
        <v>14</v>
      </c>
      <c r="K37" s="266"/>
      <c r="L37" s="266"/>
      <c r="M37" s="252"/>
      <c r="N37" s="252"/>
      <c r="O37" s="253"/>
      <c r="P37" s="152" t="str">
        <f>IF(F39&lt;O39,"設備發電功率未達80%，請附上說明文件!","")</f>
        <v/>
      </c>
      <c r="Q37" s="152"/>
      <c r="R37" s="153"/>
    </row>
    <row r="38" spans="2:18" ht="14.1" customHeight="1" x14ac:dyDescent="0.3">
      <c r="B38" s="261"/>
      <c r="C38" s="262"/>
      <c r="D38" s="254" t="s">
        <v>60</v>
      </c>
      <c r="E38" s="255"/>
      <c r="F38" s="252"/>
      <c r="G38" s="252"/>
      <c r="H38" s="253"/>
      <c r="I38" s="254" t="s">
        <v>61</v>
      </c>
      <c r="J38" s="255"/>
      <c r="K38" s="255"/>
      <c r="L38" s="252"/>
      <c r="M38" s="252"/>
      <c r="N38" s="252"/>
      <c r="O38" s="253"/>
      <c r="P38" s="130" t="s">
        <v>62</v>
      </c>
      <c r="Q38" s="133"/>
      <c r="R38" s="129" t="s">
        <v>11</v>
      </c>
    </row>
    <row r="39" spans="2:18" ht="14.1" customHeight="1" x14ac:dyDescent="0.3">
      <c r="B39" s="263"/>
      <c r="C39" s="264"/>
      <c r="D39" s="254" t="s">
        <v>63</v>
      </c>
      <c r="E39" s="255"/>
      <c r="F39" s="252"/>
      <c r="G39" s="252"/>
      <c r="H39" s="129" t="s">
        <v>64</v>
      </c>
      <c r="I39" s="130" t="s">
        <v>65</v>
      </c>
      <c r="J39" s="131"/>
      <c r="K39" s="131"/>
      <c r="L39" s="131" t="s">
        <v>189</v>
      </c>
      <c r="M39" s="131" t="s">
        <v>15</v>
      </c>
      <c r="N39" s="154" t="s">
        <v>66</v>
      </c>
      <c r="O39" s="255" t="str">
        <f>IFERROR(Q38*L39*0.8,"")</f>
        <v/>
      </c>
      <c r="P39" s="255"/>
      <c r="Q39" s="255"/>
      <c r="R39" s="129" t="s">
        <v>67</v>
      </c>
    </row>
    <row r="40" spans="2:18" ht="14.1" customHeight="1" x14ac:dyDescent="0.3">
      <c r="B40" s="259" t="s">
        <v>81</v>
      </c>
      <c r="C40" s="260"/>
      <c r="D40" s="265" t="s">
        <v>59</v>
      </c>
      <c r="E40" s="266"/>
      <c r="F40" s="266"/>
      <c r="G40" s="267"/>
      <c r="H40" s="267"/>
      <c r="I40" s="268"/>
      <c r="J40" s="265" t="s">
        <v>14</v>
      </c>
      <c r="K40" s="266"/>
      <c r="L40" s="266"/>
      <c r="M40" s="252"/>
      <c r="N40" s="252"/>
      <c r="O40" s="253"/>
      <c r="P40" s="152" t="str">
        <f>IF(F42&lt;O42,"設備發電功率未達80%，請附上說明文件!","")</f>
        <v/>
      </c>
      <c r="Q40" s="152"/>
      <c r="R40" s="153"/>
    </row>
    <row r="41" spans="2:18" ht="14.1" customHeight="1" x14ac:dyDescent="0.3">
      <c r="B41" s="261"/>
      <c r="C41" s="262"/>
      <c r="D41" s="254" t="s">
        <v>60</v>
      </c>
      <c r="E41" s="255"/>
      <c r="F41" s="252"/>
      <c r="G41" s="252"/>
      <c r="H41" s="253"/>
      <c r="I41" s="254" t="s">
        <v>61</v>
      </c>
      <c r="J41" s="255"/>
      <c r="K41" s="255"/>
      <c r="L41" s="252"/>
      <c r="M41" s="252"/>
      <c r="N41" s="252"/>
      <c r="O41" s="253"/>
      <c r="P41" s="130" t="s">
        <v>62</v>
      </c>
      <c r="Q41" s="133"/>
      <c r="R41" s="129" t="s">
        <v>11</v>
      </c>
    </row>
    <row r="42" spans="2:18" ht="14.1" customHeight="1" x14ac:dyDescent="0.3">
      <c r="B42" s="263"/>
      <c r="C42" s="264"/>
      <c r="D42" s="254" t="s">
        <v>63</v>
      </c>
      <c r="E42" s="255"/>
      <c r="F42" s="252"/>
      <c r="G42" s="252"/>
      <c r="H42" s="129" t="s">
        <v>64</v>
      </c>
      <c r="I42" s="130" t="s">
        <v>65</v>
      </c>
      <c r="J42" s="131"/>
      <c r="K42" s="131"/>
      <c r="L42" s="131" t="s">
        <v>189</v>
      </c>
      <c r="M42" s="131" t="s">
        <v>15</v>
      </c>
      <c r="N42" s="154" t="s">
        <v>66</v>
      </c>
      <c r="O42" s="255" t="str">
        <f>IFERROR(Q41*L42*0.8,"")</f>
        <v/>
      </c>
      <c r="P42" s="255"/>
      <c r="Q42" s="255"/>
      <c r="R42" s="129" t="s">
        <v>67</v>
      </c>
    </row>
    <row r="43" spans="2:18" ht="14.1" customHeight="1" x14ac:dyDescent="0.3">
      <c r="B43" s="259" t="s">
        <v>82</v>
      </c>
      <c r="C43" s="260"/>
      <c r="D43" s="265" t="s">
        <v>59</v>
      </c>
      <c r="E43" s="266"/>
      <c r="F43" s="266"/>
      <c r="G43" s="267"/>
      <c r="H43" s="267"/>
      <c r="I43" s="268"/>
      <c r="J43" s="265" t="s">
        <v>14</v>
      </c>
      <c r="K43" s="266"/>
      <c r="L43" s="266"/>
      <c r="M43" s="252"/>
      <c r="N43" s="252"/>
      <c r="O43" s="253"/>
      <c r="P43" s="152" t="str">
        <f>IF(F45&lt;O45,"設備發電功率未達80%，請附上說明文件!","")</f>
        <v/>
      </c>
      <c r="Q43" s="152"/>
      <c r="R43" s="153"/>
    </row>
    <row r="44" spans="2:18" ht="14.1" customHeight="1" x14ac:dyDescent="0.3">
      <c r="B44" s="261"/>
      <c r="C44" s="262"/>
      <c r="D44" s="254" t="s">
        <v>60</v>
      </c>
      <c r="E44" s="255"/>
      <c r="F44" s="252"/>
      <c r="G44" s="252"/>
      <c r="H44" s="253"/>
      <c r="I44" s="254" t="s">
        <v>61</v>
      </c>
      <c r="J44" s="255"/>
      <c r="K44" s="255"/>
      <c r="L44" s="252"/>
      <c r="M44" s="252"/>
      <c r="N44" s="252"/>
      <c r="O44" s="253"/>
      <c r="P44" s="130" t="s">
        <v>62</v>
      </c>
      <c r="Q44" s="133"/>
      <c r="R44" s="129" t="s">
        <v>11</v>
      </c>
    </row>
    <row r="45" spans="2:18" ht="14.1" customHeight="1" x14ac:dyDescent="0.3">
      <c r="B45" s="263"/>
      <c r="C45" s="264"/>
      <c r="D45" s="254" t="s">
        <v>63</v>
      </c>
      <c r="E45" s="255"/>
      <c r="F45" s="252"/>
      <c r="G45" s="252"/>
      <c r="H45" s="129" t="s">
        <v>64</v>
      </c>
      <c r="I45" s="130" t="s">
        <v>65</v>
      </c>
      <c r="J45" s="131"/>
      <c r="K45" s="131"/>
      <c r="L45" s="131" t="s">
        <v>189</v>
      </c>
      <c r="M45" s="131" t="s">
        <v>15</v>
      </c>
      <c r="N45" s="154" t="s">
        <v>66</v>
      </c>
      <c r="O45" s="255" t="str">
        <f>IFERROR(Q44*L45*0.8,"")</f>
        <v/>
      </c>
      <c r="P45" s="255"/>
      <c r="Q45" s="255"/>
      <c r="R45" s="129" t="s">
        <v>67</v>
      </c>
    </row>
    <row r="46" spans="2:18" ht="14.1" customHeight="1" x14ac:dyDescent="0.3">
      <c r="B46" s="259" t="s">
        <v>83</v>
      </c>
      <c r="C46" s="260"/>
      <c r="D46" s="265" t="s">
        <v>59</v>
      </c>
      <c r="E46" s="266"/>
      <c r="F46" s="266"/>
      <c r="G46" s="267"/>
      <c r="H46" s="267"/>
      <c r="I46" s="268"/>
      <c r="J46" s="265" t="s">
        <v>14</v>
      </c>
      <c r="K46" s="266"/>
      <c r="L46" s="266"/>
      <c r="M46" s="252"/>
      <c r="N46" s="252"/>
      <c r="O46" s="253"/>
      <c r="P46" s="152" t="str">
        <f>IF(F48&lt;O48,"設備發電功率未達80%，請附上說明文件!","")</f>
        <v/>
      </c>
      <c r="Q46" s="152"/>
      <c r="R46" s="153"/>
    </row>
    <row r="47" spans="2:18" ht="14.1" customHeight="1" x14ac:dyDescent="0.3">
      <c r="B47" s="261"/>
      <c r="C47" s="262"/>
      <c r="D47" s="254" t="s">
        <v>60</v>
      </c>
      <c r="E47" s="255"/>
      <c r="F47" s="252"/>
      <c r="G47" s="252"/>
      <c r="H47" s="253"/>
      <c r="I47" s="254" t="s">
        <v>61</v>
      </c>
      <c r="J47" s="255"/>
      <c r="K47" s="255"/>
      <c r="L47" s="252"/>
      <c r="M47" s="252"/>
      <c r="N47" s="252"/>
      <c r="O47" s="253"/>
      <c r="P47" s="130" t="s">
        <v>62</v>
      </c>
      <c r="Q47" s="133"/>
      <c r="R47" s="129" t="s">
        <v>11</v>
      </c>
    </row>
    <row r="48" spans="2:18" ht="14.1" customHeight="1" x14ac:dyDescent="0.3">
      <c r="B48" s="263"/>
      <c r="C48" s="264"/>
      <c r="D48" s="254" t="s">
        <v>63</v>
      </c>
      <c r="E48" s="255"/>
      <c r="F48" s="252"/>
      <c r="G48" s="252"/>
      <c r="H48" s="129" t="s">
        <v>64</v>
      </c>
      <c r="I48" s="130" t="s">
        <v>65</v>
      </c>
      <c r="J48" s="131"/>
      <c r="K48" s="131"/>
      <c r="L48" s="131" t="s">
        <v>189</v>
      </c>
      <c r="M48" s="131" t="s">
        <v>15</v>
      </c>
      <c r="N48" s="154" t="s">
        <v>66</v>
      </c>
      <c r="O48" s="255" t="str">
        <f>IFERROR(Q47*L48*0.8,"")</f>
        <v/>
      </c>
      <c r="P48" s="255"/>
      <c r="Q48" s="255"/>
      <c r="R48" s="129" t="s">
        <v>67</v>
      </c>
    </row>
    <row r="49" spans="2:18" ht="14.1" customHeight="1" x14ac:dyDescent="0.3">
      <c r="B49" s="259" t="s">
        <v>84</v>
      </c>
      <c r="C49" s="260"/>
      <c r="D49" s="265" t="s">
        <v>59</v>
      </c>
      <c r="E49" s="266"/>
      <c r="F49" s="266"/>
      <c r="G49" s="267"/>
      <c r="H49" s="267"/>
      <c r="I49" s="268"/>
      <c r="J49" s="265" t="s">
        <v>14</v>
      </c>
      <c r="K49" s="266"/>
      <c r="L49" s="266"/>
      <c r="M49" s="252"/>
      <c r="N49" s="252"/>
      <c r="O49" s="253"/>
      <c r="P49" s="152" t="str">
        <f>IF(F51&lt;O51,"設備發電功率未達80%，請附上說明文件!","")</f>
        <v/>
      </c>
      <c r="Q49" s="152"/>
      <c r="R49" s="153"/>
    </row>
    <row r="50" spans="2:18" ht="14.1" customHeight="1" x14ac:dyDescent="0.3">
      <c r="B50" s="261"/>
      <c r="C50" s="262"/>
      <c r="D50" s="254" t="s">
        <v>60</v>
      </c>
      <c r="E50" s="255"/>
      <c r="F50" s="252"/>
      <c r="G50" s="252"/>
      <c r="H50" s="253"/>
      <c r="I50" s="254" t="s">
        <v>61</v>
      </c>
      <c r="J50" s="255"/>
      <c r="K50" s="255"/>
      <c r="L50" s="252"/>
      <c r="M50" s="252"/>
      <c r="N50" s="252"/>
      <c r="O50" s="253"/>
      <c r="P50" s="130" t="s">
        <v>62</v>
      </c>
      <c r="Q50" s="133"/>
      <c r="R50" s="129" t="s">
        <v>11</v>
      </c>
    </row>
    <row r="51" spans="2:18" ht="14.1" customHeight="1" x14ac:dyDescent="0.3">
      <c r="B51" s="263"/>
      <c r="C51" s="264"/>
      <c r="D51" s="254" t="s">
        <v>63</v>
      </c>
      <c r="E51" s="255"/>
      <c r="F51" s="252"/>
      <c r="G51" s="252"/>
      <c r="H51" s="129" t="s">
        <v>64</v>
      </c>
      <c r="I51" s="130" t="s">
        <v>65</v>
      </c>
      <c r="J51" s="131"/>
      <c r="K51" s="131"/>
      <c r="L51" s="131" t="s">
        <v>189</v>
      </c>
      <c r="M51" s="131" t="s">
        <v>15</v>
      </c>
      <c r="N51" s="154" t="s">
        <v>66</v>
      </c>
      <c r="O51" s="255" t="str">
        <f>IFERROR(Q50*L51*0.8,"")</f>
        <v/>
      </c>
      <c r="P51" s="255"/>
      <c r="Q51" s="255"/>
      <c r="R51" s="129" t="s">
        <v>67</v>
      </c>
    </row>
    <row r="52" spans="2:18" ht="14.1" customHeight="1" x14ac:dyDescent="0.3">
      <c r="B52" s="259" t="s">
        <v>85</v>
      </c>
      <c r="C52" s="260"/>
      <c r="D52" s="265" t="s">
        <v>59</v>
      </c>
      <c r="E52" s="266"/>
      <c r="F52" s="266"/>
      <c r="G52" s="267"/>
      <c r="H52" s="267"/>
      <c r="I52" s="268"/>
      <c r="J52" s="265" t="s">
        <v>14</v>
      </c>
      <c r="K52" s="266"/>
      <c r="L52" s="266"/>
      <c r="M52" s="252"/>
      <c r="N52" s="252"/>
      <c r="O52" s="253"/>
      <c r="P52" s="152" t="str">
        <f>IF(F54&lt;O54,"設備發電功率未達80%，請附上說明文件!","")</f>
        <v/>
      </c>
      <c r="Q52" s="152"/>
      <c r="R52" s="153"/>
    </row>
    <row r="53" spans="2:18" ht="14.1" customHeight="1" x14ac:dyDescent="0.3">
      <c r="B53" s="261"/>
      <c r="C53" s="262"/>
      <c r="D53" s="254" t="s">
        <v>60</v>
      </c>
      <c r="E53" s="255"/>
      <c r="F53" s="252"/>
      <c r="G53" s="252"/>
      <c r="H53" s="253"/>
      <c r="I53" s="254" t="s">
        <v>61</v>
      </c>
      <c r="J53" s="255"/>
      <c r="K53" s="255"/>
      <c r="L53" s="252"/>
      <c r="M53" s="252"/>
      <c r="N53" s="252"/>
      <c r="O53" s="253"/>
      <c r="P53" s="130" t="s">
        <v>62</v>
      </c>
      <c r="Q53" s="133"/>
      <c r="R53" s="129" t="s">
        <v>11</v>
      </c>
    </row>
    <row r="54" spans="2:18" ht="14.1" customHeight="1" x14ac:dyDescent="0.3">
      <c r="B54" s="263"/>
      <c r="C54" s="264"/>
      <c r="D54" s="254" t="s">
        <v>63</v>
      </c>
      <c r="E54" s="255"/>
      <c r="F54" s="252"/>
      <c r="G54" s="252"/>
      <c r="H54" s="129" t="s">
        <v>64</v>
      </c>
      <c r="I54" s="130" t="s">
        <v>65</v>
      </c>
      <c r="J54" s="131"/>
      <c r="K54" s="131"/>
      <c r="L54" s="131" t="s">
        <v>189</v>
      </c>
      <c r="M54" s="131" t="s">
        <v>15</v>
      </c>
      <c r="N54" s="154" t="s">
        <v>66</v>
      </c>
      <c r="O54" s="255" t="str">
        <f>IFERROR(Q53*L54*0.8,"")</f>
        <v/>
      </c>
      <c r="P54" s="255"/>
      <c r="Q54" s="255"/>
      <c r="R54" s="129" t="s">
        <v>67</v>
      </c>
    </row>
    <row r="55" spans="2:18" ht="14.1" customHeight="1" x14ac:dyDescent="0.3">
      <c r="B55" s="259" t="s">
        <v>86</v>
      </c>
      <c r="C55" s="260"/>
      <c r="D55" s="265" t="s">
        <v>59</v>
      </c>
      <c r="E55" s="266"/>
      <c r="F55" s="266"/>
      <c r="G55" s="267"/>
      <c r="H55" s="267"/>
      <c r="I55" s="268"/>
      <c r="J55" s="265" t="s">
        <v>14</v>
      </c>
      <c r="K55" s="266"/>
      <c r="L55" s="266"/>
      <c r="M55" s="252"/>
      <c r="N55" s="252"/>
      <c r="O55" s="253"/>
      <c r="P55" s="152" t="str">
        <f>IF(F57&lt;O57,"設備發電功率未達80%，請附上說明文件!","")</f>
        <v/>
      </c>
      <c r="Q55" s="152"/>
      <c r="R55" s="153"/>
    </row>
    <row r="56" spans="2:18" ht="14.1" customHeight="1" x14ac:dyDescent="0.3">
      <c r="B56" s="261"/>
      <c r="C56" s="262"/>
      <c r="D56" s="254" t="s">
        <v>60</v>
      </c>
      <c r="E56" s="255"/>
      <c r="F56" s="252"/>
      <c r="G56" s="252"/>
      <c r="H56" s="253"/>
      <c r="I56" s="254" t="s">
        <v>61</v>
      </c>
      <c r="J56" s="255"/>
      <c r="K56" s="255"/>
      <c r="L56" s="252"/>
      <c r="M56" s="252"/>
      <c r="N56" s="252"/>
      <c r="O56" s="253"/>
      <c r="P56" s="130" t="s">
        <v>62</v>
      </c>
      <c r="Q56" s="133"/>
      <c r="R56" s="129" t="s">
        <v>11</v>
      </c>
    </row>
    <row r="57" spans="2:18" ht="14.1" customHeight="1" x14ac:dyDescent="0.3">
      <c r="B57" s="263"/>
      <c r="C57" s="264"/>
      <c r="D57" s="254" t="s">
        <v>63</v>
      </c>
      <c r="E57" s="255"/>
      <c r="F57" s="252"/>
      <c r="G57" s="252"/>
      <c r="H57" s="129" t="s">
        <v>64</v>
      </c>
      <c r="I57" s="130" t="s">
        <v>65</v>
      </c>
      <c r="J57" s="131"/>
      <c r="K57" s="131"/>
      <c r="L57" s="131" t="s">
        <v>189</v>
      </c>
      <c r="M57" s="131" t="s">
        <v>15</v>
      </c>
      <c r="N57" s="154" t="s">
        <v>66</v>
      </c>
      <c r="O57" s="255" t="str">
        <f>IFERROR(Q56*L57*0.8,"")</f>
        <v/>
      </c>
      <c r="P57" s="255"/>
      <c r="Q57" s="255"/>
      <c r="R57" s="129" t="s">
        <v>67</v>
      </c>
    </row>
    <row r="58" spans="2:18" ht="14.1" customHeight="1" x14ac:dyDescent="0.3">
      <c r="B58" s="259" t="s">
        <v>87</v>
      </c>
      <c r="C58" s="260"/>
      <c r="D58" s="265" t="s">
        <v>59</v>
      </c>
      <c r="E58" s="266"/>
      <c r="F58" s="266"/>
      <c r="G58" s="267"/>
      <c r="H58" s="267"/>
      <c r="I58" s="268"/>
      <c r="J58" s="265" t="s">
        <v>14</v>
      </c>
      <c r="K58" s="266"/>
      <c r="L58" s="266"/>
      <c r="M58" s="252"/>
      <c r="N58" s="252"/>
      <c r="O58" s="253"/>
      <c r="P58" s="152" t="str">
        <f>IF(F60&lt;O60,"設備發電功率未達80%，請附上說明文件!","")</f>
        <v/>
      </c>
      <c r="Q58" s="152"/>
      <c r="R58" s="153"/>
    </row>
    <row r="59" spans="2:18" ht="14.1" customHeight="1" x14ac:dyDescent="0.3">
      <c r="B59" s="261"/>
      <c r="C59" s="262"/>
      <c r="D59" s="254" t="s">
        <v>60</v>
      </c>
      <c r="E59" s="255"/>
      <c r="F59" s="252"/>
      <c r="G59" s="252"/>
      <c r="H59" s="253"/>
      <c r="I59" s="254" t="s">
        <v>61</v>
      </c>
      <c r="J59" s="255"/>
      <c r="K59" s="255"/>
      <c r="L59" s="252"/>
      <c r="M59" s="252"/>
      <c r="N59" s="252"/>
      <c r="O59" s="253"/>
      <c r="P59" s="130" t="s">
        <v>62</v>
      </c>
      <c r="Q59" s="133"/>
      <c r="R59" s="129" t="s">
        <v>11</v>
      </c>
    </row>
    <row r="60" spans="2:18" ht="14.1" customHeight="1" x14ac:dyDescent="0.3">
      <c r="B60" s="263"/>
      <c r="C60" s="264"/>
      <c r="D60" s="254" t="s">
        <v>63</v>
      </c>
      <c r="E60" s="255"/>
      <c r="F60" s="252"/>
      <c r="G60" s="252"/>
      <c r="H60" s="129" t="s">
        <v>64</v>
      </c>
      <c r="I60" s="130" t="s">
        <v>65</v>
      </c>
      <c r="J60" s="131"/>
      <c r="K60" s="131"/>
      <c r="L60" s="131" t="s">
        <v>189</v>
      </c>
      <c r="M60" s="131" t="s">
        <v>15</v>
      </c>
      <c r="N60" s="154" t="s">
        <v>66</v>
      </c>
      <c r="O60" s="255" t="str">
        <f>IFERROR(Q59*L60*0.8,"")</f>
        <v/>
      </c>
      <c r="P60" s="255"/>
      <c r="Q60" s="255"/>
      <c r="R60" s="129" t="s">
        <v>67</v>
      </c>
    </row>
    <row r="61" spans="2:18" ht="14.1" customHeight="1" x14ac:dyDescent="0.3">
      <c r="B61" s="259" t="s">
        <v>88</v>
      </c>
      <c r="C61" s="260"/>
      <c r="D61" s="265" t="s">
        <v>59</v>
      </c>
      <c r="E61" s="266"/>
      <c r="F61" s="266"/>
      <c r="G61" s="267"/>
      <c r="H61" s="267"/>
      <c r="I61" s="268"/>
      <c r="J61" s="265" t="s">
        <v>14</v>
      </c>
      <c r="K61" s="266"/>
      <c r="L61" s="266"/>
      <c r="M61" s="252"/>
      <c r="N61" s="252"/>
      <c r="O61" s="253"/>
      <c r="P61" s="152" t="str">
        <f>IF(F63&lt;O63,"設備發電功率未達80%，請附上說明文件!","")</f>
        <v/>
      </c>
      <c r="Q61" s="152"/>
      <c r="R61" s="153"/>
    </row>
    <row r="62" spans="2:18" ht="14.1" customHeight="1" x14ac:dyDescent="0.3">
      <c r="B62" s="261"/>
      <c r="C62" s="262"/>
      <c r="D62" s="254" t="s">
        <v>60</v>
      </c>
      <c r="E62" s="255"/>
      <c r="F62" s="252"/>
      <c r="G62" s="252"/>
      <c r="H62" s="253"/>
      <c r="I62" s="254" t="s">
        <v>61</v>
      </c>
      <c r="J62" s="255"/>
      <c r="K62" s="255"/>
      <c r="L62" s="252"/>
      <c r="M62" s="252"/>
      <c r="N62" s="252"/>
      <c r="O62" s="253"/>
      <c r="P62" s="130" t="s">
        <v>62</v>
      </c>
      <c r="Q62" s="133"/>
      <c r="R62" s="129" t="s">
        <v>11</v>
      </c>
    </row>
    <row r="63" spans="2:18" ht="14.1" customHeight="1" x14ac:dyDescent="0.3">
      <c r="B63" s="263"/>
      <c r="C63" s="264"/>
      <c r="D63" s="254" t="s">
        <v>63</v>
      </c>
      <c r="E63" s="255"/>
      <c r="F63" s="252"/>
      <c r="G63" s="252"/>
      <c r="H63" s="129" t="s">
        <v>64</v>
      </c>
      <c r="I63" s="130" t="s">
        <v>65</v>
      </c>
      <c r="J63" s="131"/>
      <c r="K63" s="131"/>
      <c r="L63" s="131" t="s">
        <v>189</v>
      </c>
      <c r="M63" s="131" t="s">
        <v>15</v>
      </c>
      <c r="N63" s="154" t="s">
        <v>66</v>
      </c>
      <c r="O63" s="255" t="str">
        <f>IFERROR(Q62*L63*0.8,"")</f>
        <v/>
      </c>
      <c r="P63" s="255"/>
      <c r="Q63" s="255"/>
      <c r="R63" s="129" t="s">
        <v>67</v>
      </c>
    </row>
    <row r="64" spans="2:18" ht="14.1" customHeight="1" x14ac:dyDescent="0.3">
      <c r="B64" s="259" t="s">
        <v>89</v>
      </c>
      <c r="C64" s="260"/>
      <c r="D64" s="265" t="s">
        <v>59</v>
      </c>
      <c r="E64" s="266"/>
      <c r="F64" s="266"/>
      <c r="G64" s="267"/>
      <c r="H64" s="267"/>
      <c r="I64" s="268"/>
      <c r="J64" s="265" t="s">
        <v>14</v>
      </c>
      <c r="K64" s="266"/>
      <c r="L64" s="266"/>
      <c r="M64" s="252"/>
      <c r="N64" s="252"/>
      <c r="O64" s="253"/>
      <c r="P64" s="152" t="str">
        <f>IF(F66&lt;O66,"設備發電功率未達80%，請附上說明文件!","")</f>
        <v/>
      </c>
      <c r="Q64" s="152"/>
      <c r="R64" s="153"/>
    </row>
    <row r="65" spans="2:18" ht="14.1" customHeight="1" x14ac:dyDescent="0.3">
      <c r="B65" s="261"/>
      <c r="C65" s="262"/>
      <c r="D65" s="254" t="s">
        <v>60</v>
      </c>
      <c r="E65" s="255"/>
      <c r="F65" s="252"/>
      <c r="G65" s="252"/>
      <c r="H65" s="253"/>
      <c r="I65" s="254" t="s">
        <v>61</v>
      </c>
      <c r="J65" s="255"/>
      <c r="K65" s="255"/>
      <c r="L65" s="252"/>
      <c r="M65" s="252"/>
      <c r="N65" s="252"/>
      <c r="O65" s="253"/>
      <c r="P65" s="130" t="s">
        <v>62</v>
      </c>
      <c r="Q65" s="133"/>
      <c r="R65" s="129" t="s">
        <v>11</v>
      </c>
    </row>
    <row r="66" spans="2:18" ht="14.1" customHeight="1" x14ac:dyDescent="0.3">
      <c r="B66" s="263"/>
      <c r="C66" s="264"/>
      <c r="D66" s="254" t="s">
        <v>63</v>
      </c>
      <c r="E66" s="255"/>
      <c r="F66" s="252"/>
      <c r="G66" s="252"/>
      <c r="H66" s="129" t="s">
        <v>64</v>
      </c>
      <c r="I66" s="130" t="s">
        <v>65</v>
      </c>
      <c r="J66" s="131"/>
      <c r="K66" s="131"/>
      <c r="L66" s="131" t="s">
        <v>189</v>
      </c>
      <c r="M66" s="131" t="s">
        <v>15</v>
      </c>
      <c r="N66" s="154" t="s">
        <v>66</v>
      </c>
      <c r="O66" s="255" t="str">
        <f>IFERROR(Q65*L66*0.8,"")</f>
        <v/>
      </c>
      <c r="P66" s="255"/>
      <c r="Q66" s="255"/>
      <c r="R66" s="129" t="s">
        <v>67</v>
      </c>
    </row>
    <row r="67" spans="2:18" ht="14.1" customHeight="1" x14ac:dyDescent="0.3"/>
    <row r="68" spans="2:18" ht="16.5" customHeight="1" x14ac:dyDescent="0.3">
      <c r="D68" s="257" t="s">
        <v>77</v>
      </c>
      <c r="E68" s="257"/>
      <c r="F68" s="256">
        <f>F39+F42+F45+F48+F51+F57+F60+F63+F66</f>
        <v>0</v>
      </c>
      <c r="G68" s="256"/>
      <c r="H68" s="99" t="s">
        <v>67</v>
      </c>
      <c r="I68" s="257" t="s">
        <v>78</v>
      </c>
      <c r="J68" s="257"/>
      <c r="K68" s="257"/>
      <c r="L68" s="258" t="str">
        <f>IF(P37&amp;P40&amp;P43&amp;P46&amp;P49&amp;P52&amp;P55&amp;P58&amp;P61&amp;P64&lt;&gt;"","未達80%","")</f>
        <v/>
      </c>
      <c r="M68" s="258"/>
      <c r="N68" s="99" t="str">
        <f>IF(L68&lt;&gt;"","","瓩·時")</f>
        <v>瓩·時</v>
      </c>
      <c r="P68" s="99" t="s">
        <v>79</v>
      </c>
      <c r="Q68" s="146">
        <f>Q38+Q41+Q44+Q47+Q50+Q53+Q56+Q59+Q62+Q65</f>
        <v>0</v>
      </c>
      <c r="R68" s="99" t="s">
        <v>11</v>
      </c>
    </row>
    <row r="69" spans="2:18" ht="2.85" customHeight="1" x14ac:dyDescent="0.3">
      <c r="F69" s="155"/>
      <c r="G69" s="155"/>
      <c r="I69" s="138"/>
      <c r="J69" s="138"/>
      <c r="K69" s="138"/>
      <c r="L69" s="156"/>
      <c r="M69" s="156"/>
      <c r="Q69" s="146"/>
    </row>
    <row r="70" spans="2:18" ht="2.85" customHeight="1" x14ac:dyDescent="0.3">
      <c r="F70" s="155"/>
      <c r="G70" s="155"/>
      <c r="I70" s="138"/>
      <c r="J70" s="138"/>
      <c r="K70" s="138"/>
      <c r="L70" s="156"/>
      <c r="M70" s="156"/>
      <c r="Q70" s="146"/>
    </row>
    <row r="71" spans="2:18" ht="2.85" customHeight="1" x14ac:dyDescent="0.3"/>
    <row r="72" spans="2:18" ht="2.85" customHeight="1" x14ac:dyDescent="0.3"/>
    <row r="73" spans="2:18" ht="14.1" customHeight="1" x14ac:dyDescent="0.3">
      <c r="B73" s="125" t="s">
        <v>262</v>
      </c>
      <c r="C73" s="151"/>
      <c r="D73" s="151"/>
      <c r="E73" s="151"/>
      <c r="F73" s="126"/>
      <c r="G73" s="126"/>
      <c r="H73" s="126"/>
      <c r="I73" s="126"/>
      <c r="J73" s="126"/>
      <c r="K73" s="126"/>
      <c r="L73" s="126"/>
      <c r="M73" s="126"/>
      <c r="N73" s="126"/>
      <c r="O73" s="126"/>
      <c r="P73" s="126"/>
      <c r="Q73" s="126"/>
      <c r="R73" s="128"/>
    </row>
    <row r="74" spans="2:18" ht="14.1" customHeight="1" x14ac:dyDescent="0.3">
      <c r="B74" s="259" t="s">
        <v>90</v>
      </c>
      <c r="C74" s="260"/>
      <c r="D74" s="265" t="s">
        <v>59</v>
      </c>
      <c r="E74" s="266"/>
      <c r="F74" s="266"/>
      <c r="G74" s="267"/>
      <c r="H74" s="267"/>
      <c r="I74" s="268"/>
      <c r="J74" s="265" t="s">
        <v>14</v>
      </c>
      <c r="K74" s="266"/>
      <c r="L74" s="266"/>
      <c r="M74" s="252"/>
      <c r="N74" s="252"/>
      <c r="O74" s="253"/>
      <c r="P74" s="152" t="str">
        <f>IF(F76&lt;O76,"設備發電功率未達80%，請附上說明文件!","")</f>
        <v/>
      </c>
      <c r="Q74" s="152"/>
      <c r="R74" s="153"/>
    </row>
    <row r="75" spans="2:18" ht="14.1" customHeight="1" x14ac:dyDescent="0.3">
      <c r="B75" s="261"/>
      <c r="C75" s="262"/>
      <c r="D75" s="254" t="s">
        <v>60</v>
      </c>
      <c r="E75" s="255"/>
      <c r="F75" s="252"/>
      <c r="G75" s="252"/>
      <c r="H75" s="253"/>
      <c r="I75" s="254" t="s">
        <v>61</v>
      </c>
      <c r="J75" s="255"/>
      <c r="K75" s="255"/>
      <c r="L75" s="252"/>
      <c r="M75" s="252"/>
      <c r="N75" s="252"/>
      <c r="O75" s="253"/>
      <c r="P75" s="130" t="s">
        <v>62</v>
      </c>
      <c r="Q75" s="133"/>
      <c r="R75" s="129" t="s">
        <v>11</v>
      </c>
    </row>
    <row r="76" spans="2:18" ht="14.1" customHeight="1" x14ac:dyDescent="0.3">
      <c r="B76" s="263"/>
      <c r="C76" s="264"/>
      <c r="D76" s="254" t="s">
        <v>63</v>
      </c>
      <c r="E76" s="255"/>
      <c r="F76" s="252"/>
      <c r="G76" s="252"/>
      <c r="H76" s="129" t="s">
        <v>64</v>
      </c>
      <c r="I76" s="130" t="s">
        <v>65</v>
      </c>
      <c r="J76" s="131"/>
      <c r="K76" s="131"/>
      <c r="L76" s="131" t="s">
        <v>189</v>
      </c>
      <c r="M76" s="131" t="s">
        <v>15</v>
      </c>
      <c r="N76" s="154" t="s">
        <v>66</v>
      </c>
      <c r="O76" s="255" t="str">
        <f>IFERROR(Q75*L76*0.8,"")</f>
        <v/>
      </c>
      <c r="P76" s="255"/>
      <c r="Q76" s="255"/>
      <c r="R76" s="129" t="s">
        <v>67</v>
      </c>
    </row>
    <row r="77" spans="2:18" ht="14.1" customHeight="1" x14ac:dyDescent="0.3">
      <c r="B77" s="259" t="s">
        <v>91</v>
      </c>
      <c r="C77" s="260"/>
      <c r="D77" s="265" t="s">
        <v>59</v>
      </c>
      <c r="E77" s="266"/>
      <c r="F77" s="266"/>
      <c r="G77" s="267"/>
      <c r="H77" s="267"/>
      <c r="I77" s="268"/>
      <c r="J77" s="265" t="s">
        <v>14</v>
      </c>
      <c r="K77" s="266"/>
      <c r="L77" s="266"/>
      <c r="M77" s="252"/>
      <c r="N77" s="252"/>
      <c r="O77" s="253"/>
      <c r="P77" s="152" t="str">
        <f>IF(F79&lt;O79,"設備發電功率未達80%，請附上說明文件!","")</f>
        <v/>
      </c>
      <c r="Q77" s="152"/>
      <c r="R77" s="153"/>
    </row>
    <row r="78" spans="2:18" ht="14.1" customHeight="1" x14ac:dyDescent="0.3">
      <c r="B78" s="261"/>
      <c r="C78" s="262"/>
      <c r="D78" s="254" t="s">
        <v>60</v>
      </c>
      <c r="E78" s="255"/>
      <c r="F78" s="252"/>
      <c r="G78" s="252"/>
      <c r="H78" s="253"/>
      <c r="I78" s="254" t="s">
        <v>61</v>
      </c>
      <c r="J78" s="255"/>
      <c r="K78" s="255"/>
      <c r="L78" s="252"/>
      <c r="M78" s="252"/>
      <c r="N78" s="252"/>
      <c r="O78" s="253"/>
      <c r="P78" s="130" t="s">
        <v>62</v>
      </c>
      <c r="Q78" s="133"/>
      <c r="R78" s="129" t="s">
        <v>11</v>
      </c>
    </row>
    <row r="79" spans="2:18" ht="14.1" customHeight="1" x14ac:dyDescent="0.3">
      <c r="B79" s="263"/>
      <c r="C79" s="264"/>
      <c r="D79" s="254" t="s">
        <v>63</v>
      </c>
      <c r="E79" s="255"/>
      <c r="F79" s="252"/>
      <c r="G79" s="252"/>
      <c r="H79" s="129" t="s">
        <v>64</v>
      </c>
      <c r="I79" s="130" t="s">
        <v>65</v>
      </c>
      <c r="J79" s="131"/>
      <c r="K79" s="131"/>
      <c r="L79" s="131" t="s">
        <v>189</v>
      </c>
      <c r="M79" s="131" t="s">
        <v>15</v>
      </c>
      <c r="N79" s="154" t="s">
        <v>66</v>
      </c>
      <c r="O79" s="255" t="str">
        <f>IFERROR(Q78*L79*0.8,"")</f>
        <v/>
      </c>
      <c r="P79" s="255"/>
      <c r="Q79" s="255"/>
      <c r="R79" s="129" t="s">
        <v>67</v>
      </c>
    </row>
    <row r="80" spans="2:18" ht="14.1" customHeight="1" x14ac:dyDescent="0.3">
      <c r="B80" s="259" t="s">
        <v>92</v>
      </c>
      <c r="C80" s="260"/>
      <c r="D80" s="265" t="s">
        <v>59</v>
      </c>
      <c r="E80" s="266"/>
      <c r="F80" s="266"/>
      <c r="G80" s="267"/>
      <c r="H80" s="267"/>
      <c r="I80" s="268"/>
      <c r="J80" s="265" t="s">
        <v>14</v>
      </c>
      <c r="K80" s="266"/>
      <c r="L80" s="266"/>
      <c r="M80" s="252"/>
      <c r="N80" s="252"/>
      <c r="O80" s="253"/>
      <c r="P80" s="152" t="str">
        <f>IF(F82&lt;O82,"設備發電功率未達80%，請附上說明文件!","")</f>
        <v/>
      </c>
      <c r="Q80" s="152"/>
      <c r="R80" s="153"/>
    </row>
    <row r="81" spans="2:18" ht="14.1" customHeight="1" x14ac:dyDescent="0.3">
      <c r="B81" s="261"/>
      <c r="C81" s="262"/>
      <c r="D81" s="254" t="s">
        <v>60</v>
      </c>
      <c r="E81" s="255"/>
      <c r="F81" s="252"/>
      <c r="G81" s="252"/>
      <c r="H81" s="253"/>
      <c r="I81" s="254" t="s">
        <v>61</v>
      </c>
      <c r="J81" s="255"/>
      <c r="K81" s="255"/>
      <c r="L81" s="252"/>
      <c r="M81" s="252"/>
      <c r="N81" s="252"/>
      <c r="O81" s="253"/>
      <c r="P81" s="130" t="s">
        <v>62</v>
      </c>
      <c r="Q81" s="133"/>
      <c r="R81" s="129" t="s">
        <v>11</v>
      </c>
    </row>
    <row r="82" spans="2:18" ht="14.1" customHeight="1" x14ac:dyDescent="0.3">
      <c r="B82" s="263"/>
      <c r="C82" s="264"/>
      <c r="D82" s="254" t="s">
        <v>63</v>
      </c>
      <c r="E82" s="255"/>
      <c r="F82" s="252"/>
      <c r="G82" s="252"/>
      <c r="H82" s="129" t="s">
        <v>64</v>
      </c>
      <c r="I82" s="130" t="s">
        <v>65</v>
      </c>
      <c r="J82" s="131"/>
      <c r="K82" s="131"/>
      <c r="L82" s="131" t="s">
        <v>189</v>
      </c>
      <c r="M82" s="131" t="s">
        <v>15</v>
      </c>
      <c r="N82" s="154" t="s">
        <v>66</v>
      </c>
      <c r="O82" s="255" t="str">
        <f>IFERROR(Q81*L82*0.8,"")</f>
        <v/>
      </c>
      <c r="P82" s="255"/>
      <c r="Q82" s="255"/>
      <c r="R82" s="129" t="s">
        <v>67</v>
      </c>
    </row>
    <row r="83" spans="2:18" ht="14.1" customHeight="1" x14ac:dyDescent="0.3">
      <c r="B83" s="259" t="s">
        <v>93</v>
      </c>
      <c r="C83" s="260"/>
      <c r="D83" s="265" t="s">
        <v>59</v>
      </c>
      <c r="E83" s="266"/>
      <c r="F83" s="266"/>
      <c r="G83" s="267"/>
      <c r="H83" s="267"/>
      <c r="I83" s="268"/>
      <c r="J83" s="265" t="s">
        <v>14</v>
      </c>
      <c r="K83" s="266"/>
      <c r="L83" s="266"/>
      <c r="M83" s="252"/>
      <c r="N83" s="252"/>
      <c r="O83" s="253"/>
      <c r="P83" s="152" t="str">
        <f>IF(F85&lt;O85,"設備發電功率未達80%，請附上說明文件!","")</f>
        <v/>
      </c>
      <c r="Q83" s="152"/>
      <c r="R83" s="153"/>
    </row>
    <row r="84" spans="2:18" ht="14.1" customHeight="1" x14ac:dyDescent="0.3">
      <c r="B84" s="261"/>
      <c r="C84" s="262"/>
      <c r="D84" s="254" t="s">
        <v>60</v>
      </c>
      <c r="E84" s="255"/>
      <c r="F84" s="252"/>
      <c r="G84" s="252"/>
      <c r="H84" s="253"/>
      <c r="I84" s="254" t="s">
        <v>61</v>
      </c>
      <c r="J84" s="255"/>
      <c r="K84" s="255"/>
      <c r="L84" s="252"/>
      <c r="M84" s="252"/>
      <c r="N84" s="252"/>
      <c r="O84" s="253"/>
      <c r="P84" s="130" t="s">
        <v>62</v>
      </c>
      <c r="Q84" s="133"/>
      <c r="R84" s="129" t="s">
        <v>11</v>
      </c>
    </row>
    <row r="85" spans="2:18" ht="14.1" customHeight="1" x14ac:dyDescent="0.3">
      <c r="B85" s="263"/>
      <c r="C85" s="264"/>
      <c r="D85" s="254" t="s">
        <v>63</v>
      </c>
      <c r="E85" s="255"/>
      <c r="F85" s="252"/>
      <c r="G85" s="252"/>
      <c r="H85" s="129" t="s">
        <v>64</v>
      </c>
      <c r="I85" s="130" t="s">
        <v>65</v>
      </c>
      <c r="J85" s="131"/>
      <c r="K85" s="131"/>
      <c r="L85" s="131" t="s">
        <v>189</v>
      </c>
      <c r="M85" s="131" t="s">
        <v>15</v>
      </c>
      <c r="N85" s="154" t="s">
        <v>66</v>
      </c>
      <c r="O85" s="255" t="str">
        <f>IFERROR(Q84*L85*0.8,"")</f>
        <v/>
      </c>
      <c r="P85" s="255"/>
      <c r="Q85" s="255"/>
      <c r="R85" s="129" t="s">
        <v>67</v>
      </c>
    </row>
    <row r="86" spans="2:18" ht="14.1" customHeight="1" x14ac:dyDescent="0.3">
      <c r="B86" s="259" t="s">
        <v>94</v>
      </c>
      <c r="C86" s="260"/>
      <c r="D86" s="265" t="s">
        <v>59</v>
      </c>
      <c r="E86" s="266"/>
      <c r="F86" s="266"/>
      <c r="G86" s="267"/>
      <c r="H86" s="267"/>
      <c r="I86" s="268"/>
      <c r="J86" s="265" t="s">
        <v>14</v>
      </c>
      <c r="K86" s="266"/>
      <c r="L86" s="266"/>
      <c r="M86" s="252"/>
      <c r="N86" s="252"/>
      <c r="O86" s="253"/>
      <c r="P86" s="152" t="str">
        <f>IF(F88&lt;O88,"設備發電功率未達80%，請附上說明文件!","")</f>
        <v/>
      </c>
      <c r="Q86" s="152"/>
      <c r="R86" s="153"/>
    </row>
    <row r="87" spans="2:18" ht="14.1" customHeight="1" x14ac:dyDescent="0.3">
      <c r="B87" s="261"/>
      <c r="C87" s="262"/>
      <c r="D87" s="254" t="s">
        <v>60</v>
      </c>
      <c r="E87" s="255"/>
      <c r="F87" s="252"/>
      <c r="G87" s="252"/>
      <c r="H87" s="253"/>
      <c r="I87" s="254" t="s">
        <v>61</v>
      </c>
      <c r="J87" s="255"/>
      <c r="K87" s="255"/>
      <c r="L87" s="252"/>
      <c r="M87" s="252"/>
      <c r="N87" s="252"/>
      <c r="O87" s="253"/>
      <c r="P87" s="130" t="s">
        <v>62</v>
      </c>
      <c r="Q87" s="133"/>
      <c r="R87" s="129" t="s">
        <v>11</v>
      </c>
    </row>
    <row r="88" spans="2:18" ht="14.1" customHeight="1" x14ac:dyDescent="0.3">
      <c r="B88" s="263"/>
      <c r="C88" s="264"/>
      <c r="D88" s="254" t="s">
        <v>63</v>
      </c>
      <c r="E88" s="255"/>
      <c r="F88" s="252"/>
      <c r="G88" s="252"/>
      <c r="H88" s="129" t="s">
        <v>64</v>
      </c>
      <c r="I88" s="130" t="s">
        <v>65</v>
      </c>
      <c r="J88" s="131"/>
      <c r="K88" s="131"/>
      <c r="L88" s="131" t="s">
        <v>189</v>
      </c>
      <c r="M88" s="131" t="s">
        <v>15</v>
      </c>
      <c r="N88" s="154" t="s">
        <v>66</v>
      </c>
      <c r="O88" s="255" t="str">
        <f>IFERROR(Q87*L88*0.8,"")</f>
        <v/>
      </c>
      <c r="P88" s="255"/>
      <c r="Q88" s="255"/>
      <c r="R88" s="129" t="s">
        <v>67</v>
      </c>
    </row>
    <row r="89" spans="2:18" ht="14.1" customHeight="1" x14ac:dyDescent="0.3">
      <c r="B89" s="259" t="s">
        <v>95</v>
      </c>
      <c r="C89" s="260"/>
      <c r="D89" s="265" t="s">
        <v>59</v>
      </c>
      <c r="E89" s="266"/>
      <c r="F89" s="266"/>
      <c r="G89" s="267"/>
      <c r="H89" s="267"/>
      <c r="I89" s="268"/>
      <c r="J89" s="265" t="s">
        <v>14</v>
      </c>
      <c r="K89" s="266"/>
      <c r="L89" s="266"/>
      <c r="M89" s="252"/>
      <c r="N89" s="252"/>
      <c r="O89" s="253"/>
      <c r="P89" s="152" t="str">
        <f>IF(F91&lt;O91,"設備發電功率未達80%，請附上說明文件!","")</f>
        <v/>
      </c>
      <c r="Q89" s="152"/>
      <c r="R89" s="153"/>
    </row>
    <row r="90" spans="2:18" ht="14.1" customHeight="1" x14ac:dyDescent="0.3">
      <c r="B90" s="261"/>
      <c r="C90" s="262"/>
      <c r="D90" s="254" t="s">
        <v>60</v>
      </c>
      <c r="E90" s="255"/>
      <c r="F90" s="252"/>
      <c r="G90" s="252"/>
      <c r="H90" s="253"/>
      <c r="I90" s="254" t="s">
        <v>61</v>
      </c>
      <c r="J90" s="255"/>
      <c r="K90" s="255"/>
      <c r="L90" s="252"/>
      <c r="M90" s="252"/>
      <c r="N90" s="252"/>
      <c r="O90" s="253"/>
      <c r="P90" s="130" t="s">
        <v>62</v>
      </c>
      <c r="Q90" s="133"/>
      <c r="R90" s="129" t="s">
        <v>11</v>
      </c>
    </row>
    <row r="91" spans="2:18" ht="14.1" customHeight="1" x14ac:dyDescent="0.3">
      <c r="B91" s="263"/>
      <c r="C91" s="264"/>
      <c r="D91" s="254" t="s">
        <v>63</v>
      </c>
      <c r="E91" s="255"/>
      <c r="F91" s="252"/>
      <c r="G91" s="252"/>
      <c r="H91" s="129" t="s">
        <v>64</v>
      </c>
      <c r="I91" s="130" t="s">
        <v>65</v>
      </c>
      <c r="J91" s="131"/>
      <c r="K91" s="131"/>
      <c r="L91" s="131" t="s">
        <v>189</v>
      </c>
      <c r="M91" s="131" t="s">
        <v>15</v>
      </c>
      <c r="N91" s="154" t="s">
        <v>66</v>
      </c>
      <c r="O91" s="255" t="str">
        <f>IFERROR(Q90*L91*0.8,"")</f>
        <v/>
      </c>
      <c r="P91" s="255"/>
      <c r="Q91" s="255"/>
      <c r="R91" s="129" t="s">
        <v>67</v>
      </c>
    </row>
    <row r="92" spans="2:18" ht="14.1" customHeight="1" x14ac:dyDescent="0.3">
      <c r="B92" s="259" t="s">
        <v>96</v>
      </c>
      <c r="C92" s="260"/>
      <c r="D92" s="265" t="s">
        <v>59</v>
      </c>
      <c r="E92" s="266"/>
      <c r="F92" s="266"/>
      <c r="G92" s="267"/>
      <c r="H92" s="267"/>
      <c r="I92" s="268"/>
      <c r="J92" s="265" t="s">
        <v>14</v>
      </c>
      <c r="K92" s="266"/>
      <c r="L92" s="266"/>
      <c r="M92" s="252"/>
      <c r="N92" s="252"/>
      <c r="O92" s="253"/>
      <c r="P92" s="152" t="str">
        <f>IF(F94&lt;O94,"設備發電功率未達80%，請附上說明文件!","")</f>
        <v/>
      </c>
      <c r="Q92" s="152"/>
      <c r="R92" s="153"/>
    </row>
    <row r="93" spans="2:18" ht="14.1" customHeight="1" x14ac:dyDescent="0.3">
      <c r="B93" s="261"/>
      <c r="C93" s="262"/>
      <c r="D93" s="254" t="s">
        <v>60</v>
      </c>
      <c r="E93" s="255"/>
      <c r="F93" s="252"/>
      <c r="G93" s="252"/>
      <c r="H93" s="253"/>
      <c r="I93" s="254" t="s">
        <v>61</v>
      </c>
      <c r="J93" s="255"/>
      <c r="K93" s="255"/>
      <c r="L93" s="252"/>
      <c r="M93" s="252"/>
      <c r="N93" s="252"/>
      <c r="O93" s="253"/>
      <c r="P93" s="130" t="s">
        <v>62</v>
      </c>
      <c r="Q93" s="133"/>
      <c r="R93" s="129" t="s">
        <v>11</v>
      </c>
    </row>
    <row r="94" spans="2:18" ht="14.1" customHeight="1" x14ac:dyDescent="0.3">
      <c r="B94" s="263"/>
      <c r="C94" s="264"/>
      <c r="D94" s="254" t="s">
        <v>63</v>
      </c>
      <c r="E94" s="255"/>
      <c r="F94" s="252"/>
      <c r="G94" s="252"/>
      <c r="H94" s="129" t="s">
        <v>64</v>
      </c>
      <c r="I94" s="130" t="s">
        <v>65</v>
      </c>
      <c r="J94" s="131"/>
      <c r="K94" s="131"/>
      <c r="L94" s="131" t="s">
        <v>189</v>
      </c>
      <c r="M94" s="131" t="s">
        <v>15</v>
      </c>
      <c r="N94" s="154" t="s">
        <v>66</v>
      </c>
      <c r="O94" s="255" t="str">
        <f>IFERROR(Q93*L94*0.8,"")</f>
        <v/>
      </c>
      <c r="P94" s="255"/>
      <c r="Q94" s="255"/>
      <c r="R94" s="129" t="s">
        <v>67</v>
      </c>
    </row>
    <row r="95" spans="2:18" ht="14.1" customHeight="1" x14ac:dyDescent="0.3">
      <c r="B95" s="259" t="s">
        <v>97</v>
      </c>
      <c r="C95" s="260"/>
      <c r="D95" s="265" t="s">
        <v>59</v>
      </c>
      <c r="E95" s="266"/>
      <c r="F95" s="266"/>
      <c r="G95" s="267"/>
      <c r="H95" s="267"/>
      <c r="I95" s="268"/>
      <c r="J95" s="265" t="s">
        <v>14</v>
      </c>
      <c r="K95" s="266"/>
      <c r="L95" s="266"/>
      <c r="M95" s="252"/>
      <c r="N95" s="252"/>
      <c r="O95" s="253"/>
      <c r="P95" s="152" t="str">
        <f>IF(F97&lt;O97,"設備發電功率未達80%，請附上說明文件!","")</f>
        <v/>
      </c>
      <c r="Q95" s="152"/>
      <c r="R95" s="153"/>
    </row>
    <row r="96" spans="2:18" ht="14.1" customHeight="1" x14ac:dyDescent="0.3">
      <c r="B96" s="261"/>
      <c r="C96" s="262"/>
      <c r="D96" s="254" t="s">
        <v>60</v>
      </c>
      <c r="E96" s="255"/>
      <c r="F96" s="252"/>
      <c r="G96" s="252"/>
      <c r="H96" s="253"/>
      <c r="I96" s="254" t="s">
        <v>61</v>
      </c>
      <c r="J96" s="255"/>
      <c r="K96" s="255"/>
      <c r="L96" s="252"/>
      <c r="M96" s="252"/>
      <c r="N96" s="252"/>
      <c r="O96" s="253"/>
      <c r="P96" s="130" t="s">
        <v>62</v>
      </c>
      <c r="Q96" s="133"/>
      <c r="R96" s="129" t="s">
        <v>11</v>
      </c>
    </row>
    <row r="97" spans="2:18" ht="14.1" customHeight="1" x14ac:dyDescent="0.3">
      <c r="B97" s="263"/>
      <c r="C97" s="264"/>
      <c r="D97" s="254" t="s">
        <v>63</v>
      </c>
      <c r="E97" s="255"/>
      <c r="F97" s="252"/>
      <c r="G97" s="252"/>
      <c r="H97" s="129" t="s">
        <v>64</v>
      </c>
      <c r="I97" s="130" t="s">
        <v>65</v>
      </c>
      <c r="J97" s="131"/>
      <c r="K97" s="131"/>
      <c r="L97" s="131" t="s">
        <v>189</v>
      </c>
      <c r="M97" s="131" t="s">
        <v>15</v>
      </c>
      <c r="N97" s="154" t="s">
        <v>66</v>
      </c>
      <c r="O97" s="255" t="str">
        <f>IFERROR(Q96*L97*0.8,"")</f>
        <v/>
      </c>
      <c r="P97" s="255"/>
      <c r="Q97" s="255"/>
      <c r="R97" s="129" t="s">
        <v>67</v>
      </c>
    </row>
    <row r="98" spans="2:18" ht="14.1" customHeight="1" x14ac:dyDescent="0.3">
      <c r="B98" s="259" t="s">
        <v>98</v>
      </c>
      <c r="C98" s="260"/>
      <c r="D98" s="265" t="s">
        <v>59</v>
      </c>
      <c r="E98" s="266"/>
      <c r="F98" s="266"/>
      <c r="G98" s="267"/>
      <c r="H98" s="267"/>
      <c r="I98" s="268"/>
      <c r="J98" s="265" t="s">
        <v>14</v>
      </c>
      <c r="K98" s="266"/>
      <c r="L98" s="266"/>
      <c r="M98" s="252"/>
      <c r="N98" s="252"/>
      <c r="O98" s="253"/>
      <c r="P98" s="152" t="str">
        <f>IF(F100&lt;O100,"設備發電功率未達80%，請附上說明文件!","")</f>
        <v/>
      </c>
      <c r="Q98" s="152"/>
      <c r="R98" s="153"/>
    </row>
    <row r="99" spans="2:18" ht="14.1" customHeight="1" x14ac:dyDescent="0.3">
      <c r="B99" s="261"/>
      <c r="C99" s="262"/>
      <c r="D99" s="254" t="s">
        <v>60</v>
      </c>
      <c r="E99" s="255"/>
      <c r="F99" s="252"/>
      <c r="G99" s="252"/>
      <c r="H99" s="253"/>
      <c r="I99" s="254" t="s">
        <v>61</v>
      </c>
      <c r="J99" s="255"/>
      <c r="K99" s="255"/>
      <c r="L99" s="252"/>
      <c r="M99" s="252"/>
      <c r="N99" s="252"/>
      <c r="O99" s="253"/>
      <c r="P99" s="130" t="s">
        <v>62</v>
      </c>
      <c r="Q99" s="133"/>
      <c r="R99" s="129" t="s">
        <v>11</v>
      </c>
    </row>
    <row r="100" spans="2:18" ht="14.1" customHeight="1" x14ac:dyDescent="0.3">
      <c r="B100" s="263"/>
      <c r="C100" s="264"/>
      <c r="D100" s="254" t="s">
        <v>63</v>
      </c>
      <c r="E100" s="255"/>
      <c r="F100" s="252"/>
      <c r="G100" s="252"/>
      <c r="H100" s="129" t="s">
        <v>64</v>
      </c>
      <c r="I100" s="130" t="s">
        <v>65</v>
      </c>
      <c r="J100" s="131"/>
      <c r="K100" s="131"/>
      <c r="L100" s="131" t="s">
        <v>189</v>
      </c>
      <c r="M100" s="131" t="s">
        <v>15</v>
      </c>
      <c r="N100" s="154" t="s">
        <v>66</v>
      </c>
      <c r="O100" s="255" t="str">
        <f>IFERROR(Q99*L100*0.8,"")</f>
        <v/>
      </c>
      <c r="P100" s="255"/>
      <c r="Q100" s="255"/>
      <c r="R100" s="129" t="s">
        <v>67</v>
      </c>
    </row>
    <row r="101" spans="2:18" ht="14.1" customHeight="1" x14ac:dyDescent="0.3">
      <c r="B101" s="259" t="s">
        <v>99</v>
      </c>
      <c r="C101" s="260"/>
      <c r="D101" s="265" t="s">
        <v>59</v>
      </c>
      <c r="E101" s="266"/>
      <c r="F101" s="266"/>
      <c r="G101" s="267"/>
      <c r="H101" s="267"/>
      <c r="I101" s="268"/>
      <c r="J101" s="265" t="s">
        <v>14</v>
      </c>
      <c r="K101" s="266"/>
      <c r="L101" s="266"/>
      <c r="M101" s="252"/>
      <c r="N101" s="252"/>
      <c r="O101" s="253"/>
      <c r="P101" s="152" t="str">
        <f>IF(F103&lt;O103,"設備發電功率未達80%，請附上說明文件!","")</f>
        <v/>
      </c>
      <c r="Q101" s="152"/>
      <c r="R101" s="153"/>
    </row>
    <row r="102" spans="2:18" ht="14.1" customHeight="1" x14ac:dyDescent="0.3">
      <c r="B102" s="261"/>
      <c r="C102" s="262"/>
      <c r="D102" s="254" t="s">
        <v>60</v>
      </c>
      <c r="E102" s="255"/>
      <c r="F102" s="252"/>
      <c r="G102" s="252"/>
      <c r="H102" s="253"/>
      <c r="I102" s="254" t="s">
        <v>61</v>
      </c>
      <c r="J102" s="255"/>
      <c r="K102" s="255"/>
      <c r="L102" s="252"/>
      <c r="M102" s="252"/>
      <c r="N102" s="252"/>
      <c r="O102" s="253"/>
      <c r="P102" s="130" t="s">
        <v>62</v>
      </c>
      <c r="Q102" s="133"/>
      <c r="R102" s="129" t="s">
        <v>11</v>
      </c>
    </row>
    <row r="103" spans="2:18" ht="14.1" customHeight="1" x14ac:dyDescent="0.3">
      <c r="B103" s="263"/>
      <c r="C103" s="264"/>
      <c r="D103" s="254" t="s">
        <v>63</v>
      </c>
      <c r="E103" s="255"/>
      <c r="F103" s="252"/>
      <c r="G103" s="252"/>
      <c r="H103" s="129" t="s">
        <v>64</v>
      </c>
      <c r="I103" s="130" t="s">
        <v>65</v>
      </c>
      <c r="J103" s="131"/>
      <c r="K103" s="131"/>
      <c r="L103" s="131" t="s">
        <v>189</v>
      </c>
      <c r="M103" s="131" t="s">
        <v>15</v>
      </c>
      <c r="N103" s="154" t="s">
        <v>66</v>
      </c>
      <c r="O103" s="255" t="str">
        <f>IFERROR(Q102*L103*0.8,"")</f>
        <v/>
      </c>
      <c r="P103" s="255"/>
      <c r="Q103" s="255"/>
      <c r="R103" s="129" t="s">
        <v>67</v>
      </c>
    </row>
    <row r="104" spans="2:18" ht="14.1" customHeight="1" x14ac:dyDescent="0.3"/>
    <row r="105" spans="2:18" ht="16.5" customHeight="1" x14ac:dyDescent="0.3">
      <c r="D105" s="257" t="s">
        <v>77</v>
      </c>
      <c r="E105" s="257"/>
      <c r="F105" s="256">
        <f>F76+F79+F82+F85+F88+F94+F97+F100+F103</f>
        <v>0</v>
      </c>
      <c r="G105" s="256"/>
      <c r="H105" s="99" t="s">
        <v>67</v>
      </c>
      <c r="I105" s="257" t="s">
        <v>78</v>
      </c>
      <c r="J105" s="257"/>
      <c r="K105" s="257"/>
      <c r="L105" s="258" t="str">
        <f>IF(P74&amp;P77&amp;P80&amp;P83&amp;P86&amp;P89&amp;P92&amp;P95&amp;P98&amp;P101&lt;&gt;"","未達80%","")</f>
        <v/>
      </c>
      <c r="M105" s="258"/>
      <c r="N105" s="99" t="str">
        <f>IF(L105&lt;&gt;"","","瓩·時")</f>
        <v>瓩·時</v>
      </c>
      <c r="P105" s="99" t="s">
        <v>79</v>
      </c>
      <c r="Q105" s="146">
        <f>Q75+Q78+Q81+Q84+Q87+Q90+Q93+Q96+Q99+Q102</f>
        <v>0</v>
      </c>
      <c r="R105" s="99" t="s">
        <v>11</v>
      </c>
    </row>
    <row r="106" spans="2:18" ht="2.25" customHeight="1" x14ac:dyDescent="0.3"/>
    <row r="107" spans="2:18" hidden="1" x14ac:dyDescent="0.3">
      <c r="B107" s="99"/>
      <c r="E107" s="99"/>
    </row>
    <row r="108" spans="2:18" hidden="1" x14ac:dyDescent="0.3">
      <c r="E108" s="99"/>
    </row>
    <row r="109" spans="2:18" hidden="1" x14ac:dyDescent="0.3">
      <c r="B109" s="251"/>
      <c r="C109" s="251"/>
      <c r="E109" s="99"/>
    </row>
    <row r="110" spans="2:18" x14ac:dyDescent="0.3">
      <c r="E110" s="99"/>
    </row>
    <row r="111" spans="2:18" x14ac:dyDescent="0.3">
      <c r="E111" s="99"/>
    </row>
    <row r="112" spans="2:18" x14ac:dyDescent="0.3">
      <c r="E112" s="99"/>
    </row>
    <row r="113" spans="2:5" x14ac:dyDescent="0.3">
      <c r="E113" s="99"/>
    </row>
    <row r="114" spans="2:5" x14ac:dyDescent="0.3">
      <c r="E114" s="99"/>
    </row>
    <row r="115" spans="2:5" x14ac:dyDescent="0.3">
      <c r="E115" s="99"/>
    </row>
    <row r="116" spans="2:5" x14ac:dyDescent="0.3">
      <c r="E116" s="99"/>
    </row>
    <row r="117" spans="2:5" x14ac:dyDescent="0.3">
      <c r="E117" s="99"/>
    </row>
    <row r="118" spans="2:5" x14ac:dyDescent="0.3">
      <c r="E118" s="99"/>
    </row>
    <row r="119" spans="2:5" x14ac:dyDescent="0.3">
      <c r="E119" s="99"/>
    </row>
    <row r="120" spans="2:5" x14ac:dyDescent="0.3">
      <c r="E120" s="99"/>
    </row>
    <row r="121" spans="2:5" x14ac:dyDescent="0.3">
      <c r="E121" s="99"/>
    </row>
    <row r="122" spans="2:5" x14ac:dyDescent="0.3">
      <c r="E122" s="99"/>
    </row>
    <row r="123" spans="2:5" x14ac:dyDescent="0.3">
      <c r="D123" s="99"/>
      <c r="E123" s="99"/>
    </row>
    <row r="124" spans="2:5" x14ac:dyDescent="0.3">
      <c r="E124" s="99"/>
    </row>
    <row r="125" spans="2:5" x14ac:dyDescent="0.3">
      <c r="B125" s="99"/>
    </row>
    <row r="127" spans="2:5" x14ac:dyDescent="0.3">
      <c r="B127" s="99"/>
    </row>
    <row r="129" spans="2:6" x14ac:dyDescent="0.3">
      <c r="B129" s="99"/>
    </row>
    <row r="137" spans="2:6" ht="2.25" customHeight="1" x14ac:dyDescent="0.3"/>
    <row r="138" spans="2:6" hidden="1" x14ac:dyDescent="0.3"/>
    <row r="139" spans="2:6" ht="42.75" hidden="1" customHeight="1" x14ac:dyDescent="0.3">
      <c r="B139" s="251"/>
      <c r="C139" s="251"/>
      <c r="D139" s="251"/>
      <c r="E139" s="251"/>
      <c r="F139" s="137"/>
    </row>
    <row r="140" spans="2:6" x14ac:dyDescent="0.3">
      <c r="B140" s="99"/>
      <c r="E140" s="99"/>
      <c r="F140" s="137"/>
    </row>
    <row r="141" spans="2:6" x14ac:dyDescent="0.3">
      <c r="B141" s="99"/>
      <c r="C141" s="99"/>
      <c r="F141" s="137"/>
    </row>
    <row r="142" spans="2:6" x14ac:dyDescent="0.3">
      <c r="B142" s="99"/>
      <c r="C142" s="99"/>
      <c r="E142" s="99"/>
    </row>
    <row r="145" spans="3:5" x14ac:dyDescent="0.3">
      <c r="C145" s="99"/>
      <c r="E145" s="99"/>
    </row>
  </sheetData>
  <protectedRanges>
    <protectedRange sqref="L75 Q75 F75:F76 L78 Q78 F78:F79 L81 Q81 F81:F82 L84 Q84 F84:F85 L87 Q87 F87:F88 L90 Q90 F90:F91 L93 Q93 F93:F94 L96 Q96 F96:F97 L99 Q99 F99:F100 L102 Q102 F102:F103" name="範圍3"/>
    <protectedRange sqref="L38 Q38 F38:F39 L41 Q41 F41:F42 L44 Q44 F44:F45 L47 Q47 F47:F48 L50 Q50 F50:F51 L53 Q53 F53:F54 L56 Q56 F56:F57 L59 Q59 F59:F60 L62 Q62 F62:F63 L65 Q65 F65:F66" name="範圍2"/>
    <protectedRange sqref="M3 L4 Q4 F4:F5 M6 L7 Q7 F7:F8 M9 L10 Q10 F10:F11 M12 L13 Q13 F13:F14 M15 L16 Q16 F16:F17 M18 L19 Q19 F19:F20 M21 L22 Q22 F22:F23 M24 L25 Q25 F25:F26 M27 L28 Q28 F28:F29 M30 L31 Q31 F31:F32 M37 M40 M43 M46 M49 M52 M55 M58 M61 M64 M74 M77 M80 M83 M86 M89 M92 M95 M98 M101" name="範圍1"/>
    <protectedRange sqref="G3 G6 G9 G12 G15 G18 G21 G24 G27 G30 G37 G40 G43 G46 G49 G52 G55 G58 G61 G64 G74 G77 G80 G83 G86 G89 G92 G95 G98 G101" name="範圍1_1"/>
  </protectedRanges>
  <mergeCells count="375">
    <mergeCell ref="B9:C11"/>
    <mergeCell ref="D9:F9"/>
    <mergeCell ref="G9:I9"/>
    <mergeCell ref="J9:L9"/>
    <mergeCell ref="M9:O9"/>
    <mergeCell ref="D10:E10"/>
    <mergeCell ref="F5:G5"/>
    <mergeCell ref="O5:Q5"/>
    <mergeCell ref="B6:C8"/>
    <mergeCell ref="D6:F6"/>
    <mergeCell ref="G6:I6"/>
    <mergeCell ref="J6:L6"/>
    <mergeCell ref="M6:O6"/>
    <mergeCell ref="D7:E7"/>
    <mergeCell ref="F7:H7"/>
    <mergeCell ref="I7:K7"/>
    <mergeCell ref="B3:C5"/>
    <mergeCell ref="D3:F3"/>
    <mergeCell ref="G3:I3"/>
    <mergeCell ref="J3:L3"/>
    <mergeCell ref="M3:O3"/>
    <mergeCell ref="D4:E4"/>
    <mergeCell ref="F4:H4"/>
    <mergeCell ref="I4:K4"/>
    <mergeCell ref="L13:O13"/>
    <mergeCell ref="D14:E14"/>
    <mergeCell ref="F10:H10"/>
    <mergeCell ref="I10:K10"/>
    <mergeCell ref="L10:O10"/>
    <mergeCell ref="D11:E11"/>
    <mergeCell ref="F11:G11"/>
    <mergeCell ref="O11:Q11"/>
    <mergeCell ref="L7:O7"/>
    <mergeCell ref="D8:E8"/>
    <mergeCell ref="F8:G8"/>
    <mergeCell ref="O8:Q8"/>
    <mergeCell ref="F13:H13"/>
    <mergeCell ref="I13:K13"/>
    <mergeCell ref="L4:O4"/>
    <mergeCell ref="D5:E5"/>
    <mergeCell ref="B18:C20"/>
    <mergeCell ref="D18:F18"/>
    <mergeCell ref="G18:I18"/>
    <mergeCell ref="J18:L18"/>
    <mergeCell ref="M18:O18"/>
    <mergeCell ref="D19:E19"/>
    <mergeCell ref="F14:G14"/>
    <mergeCell ref="O14:Q14"/>
    <mergeCell ref="B15:C17"/>
    <mergeCell ref="D15:F15"/>
    <mergeCell ref="G15:I15"/>
    <mergeCell ref="J15:L15"/>
    <mergeCell ref="M15:O15"/>
    <mergeCell ref="D16:E16"/>
    <mergeCell ref="F16:H16"/>
    <mergeCell ref="I16:K16"/>
    <mergeCell ref="B12:C14"/>
    <mergeCell ref="D12:F12"/>
    <mergeCell ref="G12:I12"/>
    <mergeCell ref="J12:L12"/>
    <mergeCell ref="M12:O12"/>
    <mergeCell ref="D13:E13"/>
    <mergeCell ref="L22:O22"/>
    <mergeCell ref="D23:E23"/>
    <mergeCell ref="F19:H19"/>
    <mergeCell ref="I19:K19"/>
    <mergeCell ref="L19:O19"/>
    <mergeCell ref="D20:E20"/>
    <mergeCell ref="F20:G20"/>
    <mergeCell ref="O20:Q20"/>
    <mergeCell ref="L16:O16"/>
    <mergeCell ref="D17:E17"/>
    <mergeCell ref="F17:G17"/>
    <mergeCell ref="O17:Q17"/>
    <mergeCell ref="B27:C29"/>
    <mergeCell ref="D27:F27"/>
    <mergeCell ref="G27:I27"/>
    <mergeCell ref="J27:L27"/>
    <mergeCell ref="M27:O27"/>
    <mergeCell ref="D28:E28"/>
    <mergeCell ref="F23:G23"/>
    <mergeCell ref="O23:Q23"/>
    <mergeCell ref="B24:C26"/>
    <mergeCell ref="D24:F24"/>
    <mergeCell ref="G24:I24"/>
    <mergeCell ref="J24:L24"/>
    <mergeCell ref="M24:O24"/>
    <mergeCell ref="D25:E25"/>
    <mergeCell ref="F25:H25"/>
    <mergeCell ref="I25:K25"/>
    <mergeCell ref="B21:C23"/>
    <mergeCell ref="D21:F21"/>
    <mergeCell ref="G21:I21"/>
    <mergeCell ref="J21:L21"/>
    <mergeCell ref="M21:O21"/>
    <mergeCell ref="D22:E22"/>
    <mergeCell ref="F22:H22"/>
    <mergeCell ref="I22:K22"/>
    <mergeCell ref="F28:H28"/>
    <mergeCell ref="I28:K28"/>
    <mergeCell ref="L28:O28"/>
    <mergeCell ref="D29:E29"/>
    <mergeCell ref="F29:G29"/>
    <mergeCell ref="O29:Q29"/>
    <mergeCell ref="L25:O25"/>
    <mergeCell ref="D26:E26"/>
    <mergeCell ref="F26:G26"/>
    <mergeCell ref="O26:Q26"/>
    <mergeCell ref="F32:G32"/>
    <mergeCell ref="O32:Q32"/>
    <mergeCell ref="F34:G34"/>
    <mergeCell ref="I34:K34"/>
    <mergeCell ref="L34:M34"/>
    <mergeCell ref="B37:C39"/>
    <mergeCell ref="D37:F37"/>
    <mergeCell ref="G37:I37"/>
    <mergeCell ref="J37:L37"/>
    <mergeCell ref="M37:O37"/>
    <mergeCell ref="B30:C32"/>
    <mergeCell ref="D30:F30"/>
    <mergeCell ref="G30:I30"/>
    <mergeCell ref="J30:L30"/>
    <mergeCell ref="M30:O30"/>
    <mergeCell ref="D31:E31"/>
    <mergeCell ref="F31:H31"/>
    <mergeCell ref="I31:K31"/>
    <mergeCell ref="L31:O31"/>
    <mergeCell ref="D32:E32"/>
    <mergeCell ref="D34:E34"/>
    <mergeCell ref="L41:O41"/>
    <mergeCell ref="D42:E42"/>
    <mergeCell ref="D38:E38"/>
    <mergeCell ref="F38:H38"/>
    <mergeCell ref="I38:K38"/>
    <mergeCell ref="L38:O38"/>
    <mergeCell ref="D39:E39"/>
    <mergeCell ref="F39:G39"/>
    <mergeCell ref="O39:Q39"/>
    <mergeCell ref="B46:C48"/>
    <mergeCell ref="D46:F46"/>
    <mergeCell ref="G46:I46"/>
    <mergeCell ref="J46:L46"/>
    <mergeCell ref="M46:O46"/>
    <mergeCell ref="D47:E47"/>
    <mergeCell ref="F42:G42"/>
    <mergeCell ref="O42:Q42"/>
    <mergeCell ref="B43:C45"/>
    <mergeCell ref="D43:F43"/>
    <mergeCell ref="G43:I43"/>
    <mergeCell ref="J43:L43"/>
    <mergeCell ref="M43:O43"/>
    <mergeCell ref="D44:E44"/>
    <mergeCell ref="F44:H44"/>
    <mergeCell ref="I44:K44"/>
    <mergeCell ref="B40:C42"/>
    <mergeCell ref="D40:F40"/>
    <mergeCell ref="G40:I40"/>
    <mergeCell ref="J40:L40"/>
    <mergeCell ref="M40:O40"/>
    <mergeCell ref="D41:E41"/>
    <mergeCell ref="F41:H41"/>
    <mergeCell ref="I41:K41"/>
    <mergeCell ref="L50:O50"/>
    <mergeCell ref="D51:E51"/>
    <mergeCell ref="F47:H47"/>
    <mergeCell ref="I47:K47"/>
    <mergeCell ref="L47:O47"/>
    <mergeCell ref="D48:E48"/>
    <mergeCell ref="F48:G48"/>
    <mergeCell ref="O48:Q48"/>
    <mergeCell ref="L44:O44"/>
    <mergeCell ref="D45:E45"/>
    <mergeCell ref="F45:G45"/>
    <mergeCell ref="O45:Q45"/>
    <mergeCell ref="B55:C57"/>
    <mergeCell ref="D55:F55"/>
    <mergeCell ref="G55:I55"/>
    <mergeCell ref="J55:L55"/>
    <mergeCell ref="M55:O55"/>
    <mergeCell ref="D56:E56"/>
    <mergeCell ref="F51:G51"/>
    <mergeCell ref="O51:Q51"/>
    <mergeCell ref="B52:C54"/>
    <mergeCell ref="D52:F52"/>
    <mergeCell ref="G52:I52"/>
    <mergeCell ref="J52:L52"/>
    <mergeCell ref="M52:O52"/>
    <mergeCell ref="D53:E53"/>
    <mergeCell ref="F53:H53"/>
    <mergeCell ref="I53:K53"/>
    <mergeCell ref="B49:C51"/>
    <mergeCell ref="D49:F49"/>
    <mergeCell ref="G49:I49"/>
    <mergeCell ref="J49:L49"/>
    <mergeCell ref="M49:O49"/>
    <mergeCell ref="D50:E50"/>
    <mergeCell ref="F50:H50"/>
    <mergeCell ref="I50:K50"/>
    <mergeCell ref="L59:O59"/>
    <mergeCell ref="D60:E60"/>
    <mergeCell ref="F56:H56"/>
    <mergeCell ref="I56:K56"/>
    <mergeCell ref="L56:O56"/>
    <mergeCell ref="D57:E57"/>
    <mergeCell ref="F57:G57"/>
    <mergeCell ref="O57:Q57"/>
    <mergeCell ref="L53:O53"/>
    <mergeCell ref="D54:E54"/>
    <mergeCell ref="F54:G54"/>
    <mergeCell ref="O54:Q54"/>
    <mergeCell ref="B64:C66"/>
    <mergeCell ref="D64:F64"/>
    <mergeCell ref="G64:I64"/>
    <mergeCell ref="J64:L64"/>
    <mergeCell ref="M64:O64"/>
    <mergeCell ref="D65:E65"/>
    <mergeCell ref="F60:G60"/>
    <mergeCell ref="O60:Q60"/>
    <mergeCell ref="B61:C63"/>
    <mergeCell ref="D61:F61"/>
    <mergeCell ref="G61:I61"/>
    <mergeCell ref="J61:L61"/>
    <mergeCell ref="M61:O61"/>
    <mergeCell ref="D62:E62"/>
    <mergeCell ref="F62:H62"/>
    <mergeCell ref="I62:K62"/>
    <mergeCell ref="B58:C60"/>
    <mergeCell ref="D58:F58"/>
    <mergeCell ref="G58:I58"/>
    <mergeCell ref="J58:L58"/>
    <mergeCell ref="M58:O58"/>
    <mergeCell ref="D59:E59"/>
    <mergeCell ref="F59:H59"/>
    <mergeCell ref="I59:K59"/>
    <mergeCell ref="F65:H65"/>
    <mergeCell ref="I65:K65"/>
    <mergeCell ref="L65:O65"/>
    <mergeCell ref="D66:E66"/>
    <mergeCell ref="F66:G66"/>
    <mergeCell ref="O66:Q66"/>
    <mergeCell ref="L62:O62"/>
    <mergeCell ref="D63:E63"/>
    <mergeCell ref="F63:G63"/>
    <mergeCell ref="O63:Q63"/>
    <mergeCell ref="F68:G68"/>
    <mergeCell ref="I68:K68"/>
    <mergeCell ref="L68:M68"/>
    <mergeCell ref="B74:C76"/>
    <mergeCell ref="D74:F74"/>
    <mergeCell ref="G74:I74"/>
    <mergeCell ref="J74:L74"/>
    <mergeCell ref="M74:O74"/>
    <mergeCell ref="D75:E75"/>
    <mergeCell ref="F75:H75"/>
    <mergeCell ref="I75:K75"/>
    <mergeCell ref="L75:O75"/>
    <mergeCell ref="D76:E76"/>
    <mergeCell ref="F76:G76"/>
    <mergeCell ref="O76:Q76"/>
    <mergeCell ref="D68:E68"/>
    <mergeCell ref="B77:C79"/>
    <mergeCell ref="D77:F77"/>
    <mergeCell ref="G77:I77"/>
    <mergeCell ref="J77:L77"/>
    <mergeCell ref="M77:O77"/>
    <mergeCell ref="L81:O81"/>
    <mergeCell ref="D82:E82"/>
    <mergeCell ref="D78:E78"/>
    <mergeCell ref="F78:H78"/>
    <mergeCell ref="I78:K78"/>
    <mergeCell ref="L78:O78"/>
    <mergeCell ref="D79:E79"/>
    <mergeCell ref="F79:G79"/>
    <mergeCell ref="O79:Q79"/>
    <mergeCell ref="B86:C88"/>
    <mergeCell ref="D86:F86"/>
    <mergeCell ref="G86:I86"/>
    <mergeCell ref="J86:L86"/>
    <mergeCell ref="M86:O86"/>
    <mergeCell ref="D87:E87"/>
    <mergeCell ref="F82:G82"/>
    <mergeCell ref="O82:Q82"/>
    <mergeCell ref="B83:C85"/>
    <mergeCell ref="D83:F83"/>
    <mergeCell ref="G83:I83"/>
    <mergeCell ref="J83:L83"/>
    <mergeCell ref="M83:O83"/>
    <mergeCell ref="D84:E84"/>
    <mergeCell ref="F84:H84"/>
    <mergeCell ref="I84:K84"/>
    <mergeCell ref="B80:C82"/>
    <mergeCell ref="D80:F80"/>
    <mergeCell ref="G80:I80"/>
    <mergeCell ref="J80:L80"/>
    <mergeCell ref="M80:O80"/>
    <mergeCell ref="D81:E81"/>
    <mergeCell ref="F81:H81"/>
    <mergeCell ref="I81:K81"/>
    <mergeCell ref="L90:O90"/>
    <mergeCell ref="D91:E91"/>
    <mergeCell ref="F87:H87"/>
    <mergeCell ref="I87:K87"/>
    <mergeCell ref="L87:O87"/>
    <mergeCell ref="D88:E88"/>
    <mergeCell ref="F88:G88"/>
    <mergeCell ref="O88:Q88"/>
    <mergeCell ref="L84:O84"/>
    <mergeCell ref="D85:E85"/>
    <mergeCell ref="F85:G85"/>
    <mergeCell ref="O85:Q85"/>
    <mergeCell ref="B95:C97"/>
    <mergeCell ref="D95:F95"/>
    <mergeCell ref="G95:I95"/>
    <mergeCell ref="J95:L95"/>
    <mergeCell ref="M95:O95"/>
    <mergeCell ref="D96:E96"/>
    <mergeCell ref="F91:G91"/>
    <mergeCell ref="O91:Q91"/>
    <mergeCell ref="B92:C94"/>
    <mergeCell ref="D92:F92"/>
    <mergeCell ref="G92:I92"/>
    <mergeCell ref="J92:L92"/>
    <mergeCell ref="M92:O92"/>
    <mergeCell ref="D93:E93"/>
    <mergeCell ref="F93:H93"/>
    <mergeCell ref="I93:K93"/>
    <mergeCell ref="B89:C91"/>
    <mergeCell ref="D89:F89"/>
    <mergeCell ref="G89:I89"/>
    <mergeCell ref="J89:L89"/>
    <mergeCell ref="M89:O89"/>
    <mergeCell ref="D90:E90"/>
    <mergeCell ref="F90:H90"/>
    <mergeCell ref="I90:K90"/>
    <mergeCell ref="F96:H96"/>
    <mergeCell ref="I96:K96"/>
    <mergeCell ref="L96:O96"/>
    <mergeCell ref="D97:E97"/>
    <mergeCell ref="F97:G97"/>
    <mergeCell ref="O97:Q97"/>
    <mergeCell ref="L93:O93"/>
    <mergeCell ref="D94:E94"/>
    <mergeCell ref="F94:G94"/>
    <mergeCell ref="O94:Q94"/>
    <mergeCell ref="F100:G100"/>
    <mergeCell ref="O100:Q100"/>
    <mergeCell ref="B101:C103"/>
    <mergeCell ref="D101:F101"/>
    <mergeCell ref="G101:I101"/>
    <mergeCell ref="J101:L101"/>
    <mergeCell ref="M101:O101"/>
    <mergeCell ref="D102:E102"/>
    <mergeCell ref="F102:H102"/>
    <mergeCell ref="I102:K102"/>
    <mergeCell ref="B98:C100"/>
    <mergeCell ref="D98:F98"/>
    <mergeCell ref="G98:I98"/>
    <mergeCell ref="J98:L98"/>
    <mergeCell ref="M98:O98"/>
    <mergeCell ref="D99:E99"/>
    <mergeCell ref="F99:H99"/>
    <mergeCell ref="I99:K99"/>
    <mergeCell ref="L99:O99"/>
    <mergeCell ref="D100:E100"/>
    <mergeCell ref="D139:E139"/>
    <mergeCell ref="B139:C139"/>
    <mergeCell ref="B109:C109"/>
    <mergeCell ref="L102:O102"/>
    <mergeCell ref="D103:E103"/>
    <mergeCell ref="F103:G103"/>
    <mergeCell ref="O103:Q103"/>
    <mergeCell ref="F105:G105"/>
    <mergeCell ref="I105:K105"/>
    <mergeCell ref="L105:M105"/>
    <mergeCell ref="D105:E105"/>
  </mergeCells>
  <phoneticPr fontId="3" type="noConversion"/>
  <dataValidations disablePrompts="1" count="3">
    <dataValidation type="list" allowBlank="1" showInputMessage="1" showErrorMessage="1" sqref="M3:O3 M9:O9 M12:O12 M15:O15 M18:O18 M21:O21 M24:O24 M27:O27 M30:O30 M37:O37 M40:O40 M43:O43 M46:O46 M49:O49 M52:O52 M55:O55 M58:O58 M61:O61 M64:O64 M74:O74 M77:O77 M80:O80 M83:O83 M86:O86 M89:O89 M92:O92 M95:O95 M98:O98 M101:O101" xr:uid="{AF3A27EB-6675-4624-86EB-F0EE6D573870}">
      <formula1>$T$8:$T$15</formula1>
    </dataValidation>
    <dataValidation type="list" errorStyle="warning" allowBlank="1" showInputMessage="1" showErrorMessage="1" sqref="M6:O6" xr:uid="{30B7C048-2944-4747-A83C-7289941D7B67}">
      <formula1>$T$8:$T$15</formula1>
    </dataValidation>
    <dataValidation type="list" allowBlank="1" showInputMessage="1" showErrorMessage="1" sqref="G3:I3 G6:I6 G9:I9 G12:I12 G15:I15 G18:I18 G21:I21 G24:I24 G27:I27 G30:I30 G37:I37 G40:I40 G43:I43 G46:I46 G49:I49 G52:I52 G55:I55 G58:I58 G61:I61 G64:I64 G74:I74 G77:I77 G80:I80 G83:I83 G86:I86 G89:I89 G92:I92 G95:I95 G98:I98 G101:I101" xr:uid="{E46EE5C0-44F7-4749-B694-10DC613C4F86}">
      <formula1>$U$8:$U$10</formula1>
    </dataValidation>
  </dataValidation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7A3FE-C467-4891-BF19-FCE275EA006E}">
  <dimension ref="B1:Q69"/>
  <sheetViews>
    <sheetView view="pageLayout" topLeftCell="A2" zoomScale="85" zoomScaleNormal="100" zoomScalePageLayoutView="85" workbookViewId="0">
      <selection activeCell="B38" sqref="B38:C38"/>
    </sheetView>
  </sheetViews>
  <sheetFormatPr defaultColWidth="9" defaultRowHeight="13.8" x14ac:dyDescent="0.3"/>
  <cols>
    <col min="1" max="1" width="3.25" style="99" customWidth="1"/>
    <col min="2" max="3" width="4.08203125" style="137" customWidth="1"/>
    <col min="4" max="5" width="6" style="137" customWidth="1"/>
    <col min="6" max="8" width="4.9140625" style="99" customWidth="1"/>
    <col min="9" max="9" width="8.08203125" style="99" customWidth="1"/>
    <col min="10" max="12" width="4.9140625" style="99" customWidth="1"/>
    <col min="13" max="13" width="7.6640625" style="99" customWidth="1"/>
    <col min="14" max="14" width="4" style="99" customWidth="1"/>
    <col min="15" max="17" width="7.33203125" style="99" customWidth="1"/>
    <col min="18" max="18" width="10" style="99" customWidth="1"/>
    <col min="19" max="16384" width="9" style="99"/>
  </cols>
  <sheetData>
    <row r="1" spans="2:17" ht="6.75" hidden="1" customHeight="1" x14ac:dyDescent="0.3">
      <c r="J1" s="271"/>
      <c r="K1" s="271"/>
      <c r="L1" s="271"/>
    </row>
    <row r="2" spans="2:17" x14ac:dyDescent="0.3">
      <c r="B2" s="136" t="s">
        <v>263</v>
      </c>
      <c r="C2" s="138"/>
      <c r="J2" s="270"/>
      <c r="K2" s="270"/>
      <c r="L2" s="270"/>
    </row>
    <row r="3" spans="2:17" ht="14.1" customHeight="1" x14ac:dyDescent="0.3">
      <c r="B3" s="279"/>
      <c r="C3" s="279"/>
      <c r="D3" s="279" t="s">
        <v>100</v>
      </c>
      <c r="E3" s="279"/>
      <c r="F3" s="279" t="s">
        <v>101</v>
      </c>
      <c r="G3" s="279"/>
      <c r="H3" s="279"/>
      <c r="I3" s="279"/>
      <c r="J3" s="279"/>
      <c r="K3" s="279"/>
      <c r="L3" s="279"/>
      <c r="M3" s="143" t="s">
        <v>102</v>
      </c>
      <c r="N3" s="143"/>
      <c r="O3" s="144" t="s">
        <v>103</v>
      </c>
      <c r="P3" s="144" t="s">
        <v>104</v>
      </c>
      <c r="Q3" s="144" t="s">
        <v>105</v>
      </c>
    </row>
    <row r="4" spans="2:17" ht="14.1" customHeight="1" x14ac:dyDescent="0.3">
      <c r="B4" s="254" t="s">
        <v>106</v>
      </c>
      <c r="C4" s="269"/>
      <c r="D4" s="273"/>
      <c r="E4" s="273"/>
      <c r="F4" s="274"/>
      <c r="G4" s="275"/>
      <c r="H4" s="276"/>
      <c r="I4" s="144" t="s">
        <v>107</v>
      </c>
      <c r="J4" s="277"/>
      <c r="K4" s="277"/>
      <c r="L4" s="277"/>
      <c r="M4" s="143"/>
      <c r="N4" s="143" t="s">
        <v>12</v>
      </c>
      <c r="O4" s="143" t="s">
        <v>189</v>
      </c>
      <c r="P4" s="145"/>
      <c r="Q4" s="143">
        <f t="shared" ref="Q4:Q33" si="0">IFERROR(P4/1000,"")</f>
        <v>0</v>
      </c>
    </row>
    <row r="5" spans="2:17" ht="14.1" customHeight="1" x14ac:dyDescent="0.3">
      <c r="B5" s="254" t="s">
        <v>108</v>
      </c>
      <c r="C5" s="269"/>
      <c r="D5" s="273"/>
      <c r="E5" s="273"/>
      <c r="F5" s="274"/>
      <c r="G5" s="275"/>
      <c r="H5" s="276"/>
      <c r="I5" s="144" t="s">
        <v>107</v>
      </c>
      <c r="J5" s="277"/>
      <c r="K5" s="277"/>
      <c r="L5" s="277"/>
      <c r="M5" s="143"/>
      <c r="N5" s="143" t="s">
        <v>12</v>
      </c>
      <c r="O5" s="143" t="s">
        <v>189</v>
      </c>
      <c r="P5" s="145"/>
      <c r="Q5" s="143">
        <f t="shared" si="0"/>
        <v>0</v>
      </c>
    </row>
    <row r="6" spans="2:17" ht="14.1" customHeight="1" x14ac:dyDescent="0.3">
      <c r="B6" s="254" t="s">
        <v>109</v>
      </c>
      <c r="C6" s="269"/>
      <c r="D6" s="273"/>
      <c r="E6" s="273"/>
      <c r="F6" s="274"/>
      <c r="G6" s="275"/>
      <c r="H6" s="276"/>
      <c r="I6" s="144" t="s">
        <v>107</v>
      </c>
      <c r="J6" s="277"/>
      <c r="K6" s="277"/>
      <c r="L6" s="277"/>
      <c r="M6" s="143" t="str">
        <f t="shared" ref="M6:M33" si="1">IFERROR(P6/O6,"")</f>
        <v/>
      </c>
      <c r="N6" s="143" t="s">
        <v>12</v>
      </c>
      <c r="O6" s="143" t="s">
        <v>189</v>
      </c>
      <c r="P6" s="145"/>
      <c r="Q6" s="143">
        <f t="shared" si="0"/>
        <v>0</v>
      </c>
    </row>
    <row r="7" spans="2:17" ht="14.1" customHeight="1" x14ac:dyDescent="0.3">
      <c r="B7" s="254" t="s">
        <v>110</v>
      </c>
      <c r="C7" s="269"/>
      <c r="D7" s="273"/>
      <c r="E7" s="273"/>
      <c r="F7" s="274"/>
      <c r="G7" s="275"/>
      <c r="H7" s="276"/>
      <c r="I7" s="144" t="s">
        <v>107</v>
      </c>
      <c r="J7" s="277"/>
      <c r="K7" s="277"/>
      <c r="L7" s="277"/>
      <c r="M7" s="143" t="str">
        <f t="shared" si="1"/>
        <v/>
      </c>
      <c r="N7" s="143" t="s">
        <v>12</v>
      </c>
      <c r="O7" s="143" t="s">
        <v>189</v>
      </c>
      <c r="P7" s="145"/>
      <c r="Q7" s="143">
        <f t="shared" si="0"/>
        <v>0</v>
      </c>
    </row>
    <row r="8" spans="2:17" ht="14.1" customHeight="1" x14ac:dyDescent="0.3">
      <c r="B8" s="254" t="s">
        <v>111</v>
      </c>
      <c r="C8" s="269"/>
      <c r="D8" s="273"/>
      <c r="E8" s="273"/>
      <c r="F8" s="274"/>
      <c r="G8" s="275"/>
      <c r="H8" s="276"/>
      <c r="I8" s="144" t="s">
        <v>107</v>
      </c>
      <c r="J8" s="277"/>
      <c r="K8" s="277"/>
      <c r="L8" s="277"/>
      <c r="M8" s="143" t="str">
        <f t="shared" si="1"/>
        <v/>
      </c>
      <c r="N8" s="143" t="s">
        <v>12</v>
      </c>
      <c r="O8" s="143" t="s">
        <v>189</v>
      </c>
      <c r="P8" s="145"/>
      <c r="Q8" s="143">
        <f t="shared" si="0"/>
        <v>0</v>
      </c>
    </row>
    <row r="9" spans="2:17" ht="14.1" customHeight="1" x14ac:dyDescent="0.3">
      <c r="B9" s="254" t="s">
        <v>112</v>
      </c>
      <c r="C9" s="269"/>
      <c r="D9" s="273"/>
      <c r="E9" s="273"/>
      <c r="F9" s="274"/>
      <c r="G9" s="275"/>
      <c r="H9" s="276"/>
      <c r="I9" s="144" t="s">
        <v>107</v>
      </c>
      <c r="J9" s="277"/>
      <c r="K9" s="277"/>
      <c r="L9" s="277"/>
      <c r="M9" s="143" t="str">
        <f t="shared" si="1"/>
        <v/>
      </c>
      <c r="N9" s="143" t="s">
        <v>12</v>
      </c>
      <c r="O9" s="143" t="s">
        <v>189</v>
      </c>
      <c r="P9" s="145"/>
      <c r="Q9" s="143">
        <f t="shared" si="0"/>
        <v>0</v>
      </c>
    </row>
    <row r="10" spans="2:17" ht="14.1" customHeight="1" x14ac:dyDescent="0.3">
      <c r="B10" s="254" t="s">
        <v>113</v>
      </c>
      <c r="C10" s="269"/>
      <c r="D10" s="273"/>
      <c r="E10" s="273"/>
      <c r="F10" s="274"/>
      <c r="G10" s="275"/>
      <c r="H10" s="276"/>
      <c r="I10" s="144" t="s">
        <v>107</v>
      </c>
      <c r="J10" s="277"/>
      <c r="K10" s="277"/>
      <c r="L10" s="277"/>
      <c r="M10" s="143" t="str">
        <f t="shared" si="1"/>
        <v/>
      </c>
      <c r="N10" s="143" t="s">
        <v>12</v>
      </c>
      <c r="O10" s="143" t="s">
        <v>189</v>
      </c>
      <c r="P10" s="145"/>
      <c r="Q10" s="143">
        <f t="shared" si="0"/>
        <v>0</v>
      </c>
    </row>
    <row r="11" spans="2:17" ht="14.1" customHeight="1" x14ac:dyDescent="0.3">
      <c r="B11" s="254" t="s">
        <v>114</v>
      </c>
      <c r="C11" s="269"/>
      <c r="D11" s="273"/>
      <c r="E11" s="273"/>
      <c r="F11" s="274"/>
      <c r="G11" s="275"/>
      <c r="H11" s="276"/>
      <c r="I11" s="144" t="s">
        <v>107</v>
      </c>
      <c r="J11" s="277"/>
      <c r="K11" s="277"/>
      <c r="L11" s="277"/>
      <c r="M11" s="143" t="str">
        <f t="shared" si="1"/>
        <v/>
      </c>
      <c r="N11" s="143" t="s">
        <v>12</v>
      </c>
      <c r="O11" s="143" t="s">
        <v>189</v>
      </c>
      <c r="P11" s="145"/>
      <c r="Q11" s="143">
        <f t="shared" si="0"/>
        <v>0</v>
      </c>
    </row>
    <row r="12" spans="2:17" ht="14.1" customHeight="1" x14ac:dyDescent="0.3">
      <c r="B12" s="254" t="s">
        <v>115</v>
      </c>
      <c r="C12" s="269"/>
      <c r="D12" s="273"/>
      <c r="E12" s="273"/>
      <c r="F12" s="274"/>
      <c r="G12" s="275"/>
      <c r="H12" s="276"/>
      <c r="I12" s="144" t="s">
        <v>107</v>
      </c>
      <c r="J12" s="277"/>
      <c r="K12" s="277"/>
      <c r="L12" s="277"/>
      <c r="M12" s="143" t="str">
        <f t="shared" si="1"/>
        <v/>
      </c>
      <c r="N12" s="143" t="s">
        <v>12</v>
      </c>
      <c r="O12" s="143" t="s">
        <v>189</v>
      </c>
      <c r="P12" s="145"/>
      <c r="Q12" s="143">
        <f t="shared" si="0"/>
        <v>0</v>
      </c>
    </row>
    <row r="13" spans="2:17" ht="14.1" customHeight="1" x14ac:dyDescent="0.3">
      <c r="B13" s="254" t="s">
        <v>116</v>
      </c>
      <c r="C13" s="269"/>
      <c r="D13" s="273"/>
      <c r="E13" s="273"/>
      <c r="F13" s="274"/>
      <c r="G13" s="275"/>
      <c r="H13" s="276"/>
      <c r="I13" s="144" t="s">
        <v>107</v>
      </c>
      <c r="J13" s="277"/>
      <c r="K13" s="277"/>
      <c r="L13" s="277"/>
      <c r="M13" s="143" t="str">
        <f t="shared" si="1"/>
        <v/>
      </c>
      <c r="N13" s="143" t="s">
        <v>12</v>
      </c>
      <c r="O13" s="143" t="s">
        <v>189</v>
      </c>
      <c r="P13" s="145"/>
      <c r="Q13" s="143">
        <f t="shared" si="0"/>
        <v>0</v>
      </c>
    </row>
    <row r="14" spans="2:17" ht="14.1" customHeight="1" x14ac:dyDescent="0.3">
      <c r="B14" s="254" t="s">
        <v>117</v>
      </c>
      <c r="C14" s="269"/>
      <c r="D14" s="273"/>
      <c r="E14" s="273"/>
      <c r="F14" s="274"/>
      <c r="G14" s="275"/>
      <c r="H14" s="276"/>
      <c r="I14" s="144" t="s">
        <v>107</v>
      </c>
      <c r="J14" s="277"/>
      <c r="K14" s="277"/>
      <c r="L14" s="277"/>
      <c r="M14" s="143" t="str">
        <f t="shared" si="1"/>
        <v/>
      </c>
      <c r="N14" s="143" t="s">
        <v>12</v>
      </c>
      <c r="O14" s="143" t="s">
        <v>189</v>
      </c>
      <c r="P14" s="145"/>
      <c r="Q14" s="143">
        <f t="shared" si="0"/>
        <v>0</v>
      </c>
    </row>
    <row r="15" spans="2:17" ht="14.1" customHeight="1" x14ac:dyDescent="0.3">
      <c r="B15" s="254" t="s">
        <v>118</v>
      </c>
      <c r="C15" s="269"/>
      <c r="D15" s="273"/>
      <c r="E15" s="273"/>
      <c r="F15" s="274"/>
      <c r="G15" s="275"/>
      <c r="H15" s="276"/>
      <c r="I15" s="144" t="s">
        <v>107</v>
      </c>
      <c r="J15" s="277"/>
      <c r="K15" s="277"/>
      <c r="L15" s="277"/>
      <c r="M15" s="143" t="str">
        <f t="shared" si="1"/>
        <v/>
      </c>
      <c r="N15" s="143" t="s">
        <v>12</v>
      </c>
      <c r="O15" s="143" t="s">
        <v>189</v>
      </c>
      <c r="P15" s="145"/>
      <c r="Q15" s="143">
        <f t="shared" si="0"/>
        <v>0</v>
      </c>
    </row>
    <row r="16" spans="2:17" ht="14.1" customHeight="1" x14ac:dyDescent="0.3">
      <c r="B16" s="254" t="s">
        <v>119</v>
      </c>
      <c r="C16" s="269"/>
      <c r="D16" s="273"/>
      <c r="E16" s="273"/>
      <c r="F16" s="274"/>
      <c r="G16" s="275"/>
      <c r="H16" s="276"/>
      <c r="I16" s="144" t="s">
        <v>107</v>
      </c>
      <c r="J16" s="277"/>
      <c r="K16" s="277"/>
      <c r="L16" s="277"/>
      <c r="M16" s="143" t="str">
        <f t="shared" si="1"/>
        <v/>
      </c>
      <c r="N16" s="143" t="s">
        <v>12</v>
      </c>
      <c r="O16" s="143" t="s">
        <v>189</v>
      </c>
      <c r="P16" s="145"/>
      <c r="Q16" s="143">
        <f t="shared" si="0"/>
        <v>0</v>
      </c>
    </row>
    <row r="17" spans="2:17" ht="14.1" customHeight="1" x14ac:dyDescent="0.3">
      <c r="B17" s="254" t="s">
        <v>120</v>
      </c>
      <c r="C17" s="269"/>
      <c r="D17" s="273"/>
      <c r="E17" s="273"/>
      <c r="F17" s="274"/>
      <c r="G17" s="275"/>
      <c r="H17" s="276"/>
      <c r="I17" s="144" t="s">
        <v>107</v>
      </c>
      <c r="J17" s="277"/>
      <c r="K17" s="277"/>
      <c r="L17" s="277"/>
      <c r="M17" s="143" t="str">
        <f t="shared" si="1"/>
        <v/>
      </c>
      <c r="N17" s="143" t="s">
        <v>12</v>
      </c>
      <c r="O17" s="143" t="s">
        <v>189</v>
      </c>
      <c r="P17" s="145"/>
      <c r="Q17" s="143">
        <f t="shared" si="0"/>
        <v>0</v>
      </c>
    </row>
    <row r="18" spans="2:17" ht="14.1" customHeight="1" x14ac:dyDescent="0.3">
      <c r="B18" s="254" t="s">
        <v>121</v>
      </c>
      <c r="C18" s="269"/>
      <c r="D18" s="273"/>
      <c r="E18" s="273"/>
      <c r="F18" s="274"/>
      <c r="G18" s="275"/>
      <c r="H18" s="276"/>
      <c r="I18" s="144" t="s">
        <v>107</v>
      </c>
      <c r="J18" s="277"/>
      <c r="K18" s="277"/>
      <c r="L18" s="277"/>
      <c r="M18" s="143" t="str">
        <f t="shared" si="1"/>
        <v/>
      </c>
      <c r="N18" s="143" t="s">
        <v>12</v>
      </c>
      <c r="O18" s="143" t="s">
        <v>189</v>
      </c>
      <c r="P18" s="145"/>
      <c r="Q18" s="143">
        <f t="shared" si="0"/>
        <v>0</v>
      </c>
    </row>
    <row r="19" spans="2:17" ht="14.1" customHeight="1" x14ac:dyDescent="0.3">
      <c r="B19" s="254" t="s">
        <v>122</v>
      </c>
      <c r="C19" s="269"/>
      <c r="D19" s="273"/>
      <c r="E19" s="273"/>
      <c r="F19" s="274"/>
      <c r="G19" s="275"/>
      <c r="H19" s="276"/>
      <c r="I19" s="144" t="s">
        <v>107</v>
      </c>
      <c r="J19" s="277"/>
      <c r="K19" s="277"/>
      <c r="L19" s="277"/>
      <c r="M19" s="143" t="str">
        <f t="shared" si="1"/>
        <v/>
      </c>
      <c r="N19" s="143" t="s">
        <v>12</v>
      </c>
      <c r="O19" s="143" t="s">
        <v>189</v>
      </c>
      <c r="P19" s="145"/>
      <c r="Q19" s="143">
        <f t="shared" si="0"/>
        <v>0</v>
      </c>
    </row>
    <row r="20" spans="2:17" ht="14.1" customHeight="1" x14ac:dyDescent="0.3">
      <c r="B20" s="254" t="s">
        <v>123</v>
      </c>
      <c r="C20" s="269"/>
      <c r="D20" s="273"/>
      <c r="E20" s="273"/>
      <c r="F20" s="274"/>
      <c r="G20" s="275"/>
      <c r="H20" s="276"/>
      <c r="I20" s="144" t="s">
        <v>107</v>
      </c>
      <c r="J20" s="277"/>
      <c r="K20" s="277"/>
      <c r="L20" s="277"/>
      <c r="M20" s="143" t="str">
        <f t="shared" si="1"/>
        <v/>
      </c>
      <c r="N20" s="143" t="s">
        <v>12</v>
      </c>
      <c r="O20" s="143" t="s">
        <v>189</v>
      </c>
      <c r="P20" s="145"/>
      <c r="Q20" s="143">
        <f t="shared" si="0"/>
        <v>0</v>
      </c>
    </row>
    <row r="21" spans="2:17" ht="14.1" customHeight="1" x14ac:dyDescent="0.3">
      <c r="B21" s="254" t="s">
        <v>124</v>
      </c>
      <c r="C21" s="269"/>
      <c r="D21" s="273"/>
      <c r="E21" s="273"/>
      <c r="F21" s="274"/>
      <c r="G21" s="275"/>
      <c r="H21" s="276"/>
      <c r="I21" s="144" t="s">
        <v>107</v>
      </c>
      <c r="J21" s="277"/>
      <c r="K21" s="277"/>
      <c r="L21" s="277"/>
      <c r="M21" s="143" t="str">
        <f t="shared" si="1"/>
        <v/>
      </c>
      <c r="N21" s="143" t="s">
        <v>12</v>
      </c>
      <c r="O21" s="143" t="s">
        <v>189</v>
      </c>
      <c r="P21" s="145"/>
      <c r="Q21" s="143">
        <f t="shared" si="0"/>
        <v>0</v>
      </c>
    </row>
    <row r="22" spans="2:17" ht="14.1" customHeight="1" x14ac:dyDescent="0.3">
      <c r="B22" s="254" t="s">
        <v>125</v>
      </c>
      <c r="C22" s="269"/>
      <c r="D22" s="273"/>
      <c r="E22" s="273"/>
      <c r="F22" s="274"/>
      <c r="G22" s="275"/>
      <c r="H22" s="276"/>
      <c r="I22" s="144" t="s">
        <v>107</v>
      </c>
      <c r="J22" s="277"/>
      <c r="K22" s="277"/>
      <c r="L22" s="277"/>
      <c r="M22" s="143" t="str">
        <f t="shared" si="1"/>
        <v/>
      </c>
      <c r="N22" s="143" t="s">
        <v>12</v>
      </c>
      <c r="O22" s="143" t="s">
        <v>189</v>
      </c>
      <c r="P22" s="145"/>
      <c r="Q22" s="143">
        <f t="shared" si="0"/>
        <v>0</v>
      </c>
    </row>
    <row r="23" spans="2:17" ht="14.1" customHeight="1" x14ac:dyDescent="0.3">
      <c r="B23" s="254" t="s">
        <v>126</v>
      </c>
      <c r="C23" s="269"/>
      <c r="D23" s="273"/>
      <c r="E23" s="273"/>
      <c r="F23" s="274"/>
      <c r="G23" s="275"/>
      <c r="H23" s="276"/>
      <c r="I23" s="144" t="s">
        <v>107</v>
      </c>
      <c r="J23" s="277"/>
      <c r="K23" s="277"/>
      <c r="L23" s="277"/>
      <c r="M23" s="143" t="str">
        <f t="shared" si="1"/>
        <v/>
      </c>
      <c r="N23" s="143" t="s">
        <v>12</v>
      </c>
      <c r="O23" s="143" t="s">
        <v>189</v>
      </c>
      <c r="P23" s="145"/>
      <c r="Q23" s="143">
        <f t="shared" si="0"/>
        <v>0</v>
      </c>
    </row>
    <row r="24" spans="2:17" ht="14.1" customHeight="1" x14ac:dyDescent="0.3">
      <c r="B24" s="254" t="s">
        <v>127</v>
      </c>
      <c r="C24" s="269"/>
      <c r="D24" s="273"/>
      <c r="E24" s="273"/>
      <c r="F24" s="274"/>
      <c r="G24" s="275"/>
      <c r="H24" s="276"/>
      <c r="I24" s="144" t="s">
        <v>107</v>
      </c>
      <c r="J24" s="277"/>
      <c r="K24" s="277"/>
      <c r="L24" s="277"/>
      <c r="M24" s="143" t="str">
        <f t="shared" si="1"/>
        <v/>
      </c>
      <c r="N24" s="143" t="s">
        <v>12</v>
      </c>
      <c r="O24" s="143" t="s">
        <v>189</v>
      </c>
      <c r="P24" s="145"/>
      <c r="Q24" s="143">
        <f t="shared" si="0"/>
        <v>0</v>
      </c>
    </row>
    <row r="25" spans="2:17" ht="14.1" customHeight="1" x14ac:dyDescent="0.3">
      <c r="B25" s="254" t="s">
        <v>128</v>
      </c>
      <c r="C25" s="269"/>
      <c r="D25" s="273"/>
      <c r="E25" s="273"/>
      <c r="F25" s="274"/>
      <c r="G25" s="275"/>
      <c r="H25" s="276"/>
      <c r="I25" s="144" t="s">
        <v>107</v>
      </c>
      <c r="J25" s="277"/>
      <c r="K25" s="277"/>
      <c r="L25" s="277"/>
      <c r="M25" s="143" t="str">
        <f t="shared" si="1"/>
        <v/>
      </c>
      <c r="N25" s="143" t="s">
        <v>12</v>
      </c>
      <c r="O25" s="143" t="s">
        <v>189</v>
      </c>
      <c r="P25" s="145"/>
      <c r="Q25" s="143">
        <f t="shared" si="0"/>
        <v>0</v>
      </c>
    </row>
    <row r="26" spans="2:17" ht="14.1" customHeight="1" x14ac:dyDescent="0.3">
      <c r="B26" s="254" t="s">
        <v>129</v>
      </c>
      <c r="C26" s="269"/>
      <c r="D26" s="273"/>
      <c r="E26" s="273"/>
      <c r="F26" s="274"/>
      <c r="G26" s="275"/>
      <c r="H26" s="276"/>
      <c r="I26" s="144" t="s">
        <v>107</v>
      </c>
      <c r="J26" s="277"/>
      <c r="K26" s="277"/>
      <c r="L26" s="277"/>
      <c r="M26" s="143" t="str">
        <f t="shared" si="1"/>
        <v/>
      </c>
      <c r="N26" s="143" t="s">
        <v>12</v>
      </c>
      <c r="O26" s="143" t="s">
        <v>189</v>
      </c>
      <c r="P26" s="145"/>
      <c r="Q26" s="143">
        <f t="shared" si="0"/>
        <v>0</v>
      </c>
    </row>
    <row r="27" spans="2:17" ht="14.1" customHeight="1" x14ac:dyDescent="0.3">
      <c r="B27" s="254" t="s">
        <v>130</v>
      </c>
      <c r="C27" s="269"/>
      <c r="D27" s="273"/>
      <c r="E27" s="273"/>
      <c r="F27" s="274"/>
      <c r="G27" s="275"/>
      <c r="H27" s="276"/>
      <c r="I27" s="144" t="s">
        <v>107</v>
      </c>
      <c r="J27" s="277"/>
      <c r="K27" s="277"/>
      <c r="L27" s="277"/>
      <c r="M27" s="143" t="str">
        <f t="shared" si="1"/>
        <v/>
      </c>
      <c r="N27" s="143" t="s">
        <v>12</v>
      </c>
      <c r="O27" s="143" t="s">
        <v>189</v>
      </c>
      <c r="P27" s="145"/>
      <c r="Q27" s="143">
        <f t="shared" si="0"/>
        <v>0</v>
      </c>
    </row>
    <row r="28" spans="2:17" ht="14.1" customHeight="1" x14ac:dyDescent="0.3">
      <c r="B28" s="254" t="s">
        <v>131</v>
      </c>
      <c r="C28" s="269"/>
      <c r="D28" s="273"/>
      <c r="E28" s="273"/>
      <c r="F28" s="274"/>
      <c r="G28" s="275"/>
      <c r="H28" s="276"/>
      <c r="I28" s="144" t="s">
        <v>107</v>
      </c>
      <c r="J28" s="277"/>
      <c r="K28" s="277"/>
      <c r="L28" s="277"/>
      <c r="M28" s="143" t="str">
        <f t="shared" si="1"/>
        <v/>
      </c>
      <c r="N28" s="143" t="s">
        <v>12</v>
      </c>
      <c r="O28" s="143" t="s">
        <v>189</v>
      </c>
      <c r="P28" s="145"/>
      <c r="Q28" s="143">
        <f t="shared" si="0"/>
        <v>0</v>
      </c>
    </row>
    <row r="29" spans="2:17" ht="14.1" customHeight="1" x14ac:dyDescent="0.3">
      <c r="B29" s="254" t="s">
        <v>132</v>
      </c>
      <c r="C29" s="269"/>
      <c r="D29" s="273"/>
      <c r="E29" s="273"/>
      <c r="F29" s="274"/>
      <c r="G29" s="275"/>
      <c r="H29" s="276"/>
      <c r="I29" s="144" t="s">
        <v>107</v>
      </c>
      <c r="J29" s="277"/>
      <c r="K29" s="277"/>
      <c r="L29" s="277"/>
      <c r="M29" s="143" t="str">
        <f t="shared" si="1"/>
        <v/>
      </c>
      <c r="N29" s="143" t="s">
        <v>12</v>
      </c>
      <c r="O29" s="143" t="s">
        <v>189</v>
      </c>
      <c r="P29" s="145"/>
      <c r="Q29" s="143">
        <f t="shared" si="0"/>
        <v>0</v>
      </c>
    </row>
    <row r="30" spans="2:17" ht="14.1" customHeight="1" x14ac:dyDescent="0.3">
      <c r="B30" s="254" t="s">
        <v>133</v>
      </c>
      <c r="C30" s="269"/>
      <c r="D30" s="273"/>
      <c r="E30" s="273"/>
      <c r="F30" s="274"/>
      <c r="G30" s="275"/>
      <c r="H30" s="276"/>
      <c r="I30" s="144" t="s">
        <v>107</v>
      </c>
      <c r="J30" s="277"/>
      <c r="K30" s="277"/>
      <c r="L30" s="277"/>
      <c r="M30" s="143" t="str">
        <f t="shared" si="1"/>
        <v/>
      </c>
      <c r="N30" s="143" t="s">
        <v>12</v>
      </c>
      <c r="O30" s="143" t="s">
        <v>189</v>
      </c>
      <c r="P30" s="145"/>
      <c r="Q30" s="143">
        <f t="shared" si="0"/>
        <v>0</v>
      </c>
    </row>
    <row r="31" spans="2:17" ht="14.1" customHeight="1" x14ac:dyDescent="0.3">
      <c r="B31" s="254" t="s">
        <v>134</v>
      </c>
      <c r="C31" s="269"/>
      <c r="D31" s="273"/>
      <c r="E31" s="273"/>
      <c r="F31" s="274"/>
      <c r="G31" s="275"/>
      <c r="H31" s="276"/>
      <c r="I31" s="144" t="s">
        <v>107</v>
      </c>
      <c r="J31" s="277"/>
      <c r="K31" s="277"/>
      <c r="L31" s="277"/>
      <c r="M31" s="143" t="str">
        <f t="shared" si="1"/>
        <v/>
      </c>
      <c r="N31" s="143" t="s">
        <v>12</v>
      </c>
      <c r="O31" s="143" t="s">
        <v>189</v>
      </c>
      <c r="P31" s="145"/>
      <c r="Q31" s="143">
        <f t="shared" si="0"/>
        <v>0</v>
      </c>
    </row>
    <row r="32" spans="2:17" ht="14.1" customHeight="1" x14ac:dyDescent="0.3">
      <c r="B32" s="254" t="s">
        <v>135</v>
      </c>
      <c r="C32" s="269"/>
      <c r="D32" s="273"/>
      <c r="E32" s="273"/>
      <c r="F32" s="274"/>
      <c r="G32" s="275"/>
      <c r="H32" s="276"/>
      <c r="I32" s="144" t="s">
        <v>107</v>
      </c>
      <c r="J32" s="277"/>
      <c r="K32" s="277"/>
      <c r="L32" s="277"/>
      <c r="M32" s="143" t="str">
        <f t="shared" si="1"/>
        <v/>
      </c>
      <c r="N32" s="143" t="s">
        <v>12</v>
      </c>
      <c r="O32" s="143" t="s">
        <v>189</v>
      </c>
      <c r="P32" s="145"/>
      <c r="Q32" s="143">
        <f t="shared" si="0"/>
        <v>0</v>
      </c>
    </row>
    <row r="33" spans="2:17" ht="14.1" customHeight="1" x14ac:dyDescent="0.3">
      <c r="B33" s="254" t="s">
        <v>136</v>
      </c>
      <c r="C33" s="269"/>
      <c r="D33" s="273"/>
      <c r="E33" s="273"/>
      <c r="F33" s="274"/>
      <c r="G33" s="275"/>
      <c r="H33" s="276"/>
      <c r="I33" s="144" t="s">
        <v>107</v>
      </c>
      <c r="J33" s="277"/>
      <c r="K33" s="277"/>
      <c r="L33" s="277"/>
      <c r="M33" s="143" t="str">
        <f t="shared" si="1"/>
        <v/>
      </c>
      <c r="N33" s="143" t="s">
        <v>12</v>
      </c>
      <c r="O33" s="143" t="s">
        <v>189</v>
      </c>
      <c r="P33" s="145"/>
      <c r="Q33" s="143">
        <f t="shared" si="0"/>
        <v>0</v>
      </c>
    </row>
    <row r="34" spans="2:17" ht="21.75" customHeight="1" x14ac:dyDescent="0.3">
      <c r="B34" s="281"/>
      <c r="C34" s="281"/>
      <c r="F34" s="272"/>
      <c r="G34" s="272"/>
      <c r="H34" s="272"/>
      <c r="J34" s="281" t="s">
        <v>137</v>
      </c>
      <c r="K34" s="281"/>
      <c r="L34" s="281"/>
      <c r="M34" s="146">
        <f>SUM(M4:M10,M11:M33)</f>
        <v>0</v>
      </c>
      <c r="N34" s="99" t="s">
        <v>12</v>
      </c>
      <c r="O34" s="280" t="str">
        <f>SUM(P4:P10,P11:P33)&amp;"度"</f>
        <v>0度</v>
      </c>
      <c r="P34" s="280"/>
      <c r="Q34" s="138" t="str">
        <f t="shared" ref="Q34" si="2">SUM(Q4:Q10,Q11:Q33)&amp;"張"</f>
        <v>0張</v>
      </c>
    </row>
    <row r="35" spans="2:17" ht="11.25" hidden="1" customHeight="1" x14ac:dyDescent="0.3">
      <c r="B35" s="251"/>
      <c r="C35" s="251"/>
      <c r="F35" s="271"/>
      <c r="G35" s="271"/>
      <c r="H35" s="271"/>
      <c r="J35" s="271"/>
      <c r="K35" s="271"/>
      <c r="L35" s="271"/>
    </row>
    <row r="36" spans="2:17" hidden="1" x14ac:dyDescent="0.3">
      <c r="B36" s="251"/>
      <c r="C36" s="251"/>
      <c r="F36" s="271"/>
      <c r="G36" s="271"/>
      <c r="H36" s="271"/>
      <c r="J36" s="271"/>
      <c r="K36" s="271"/>
      <c r="L36" s="271"/>
    </row>
    <row r="37" spans="2:17" x14ac:dyDescent="0.3">
      <c r="B37" s="136" t="s">
        <v>263</v>
      </c>
      <c r="J37" s="270"/>
      <c r="K37" s="270"/>
      <c r="L37" s="270"/>
    </row>
    <row r="38" spans="2:17" ht="17.100000000000001" customHeight="1" x14ac:dyDescent="0.3">
      <c r="B38" s="279"/>
      <c r="C38" s="279"/>
      <c r="D38" s="279" t="s">
        <v>100</v>
      </c>
      <c r="E38" s="279"/>
      <c r="F38" s="279" t="s">
        <v>101</v>
      </c>
      <c r="G38" s="279"/>
      <c r="H38" s="279"/>
      <c r="I38" s="279"/>
      <c r="J38" s="279"/>
      <c r="K38" s="279"/>
      <c r="L38" s="279"/>
      <c r="M38" s="143" t="s">
        <v>102</v>
      </c>
      <c r="N38" s="143"/>
      <c r="O38" s="144" t="s">
        <v>103</v>
      </c>
      <c r="P38" s="144" t="s">
        <v>104</v>
      </c>
      <c r="Q38" s="144" t="s">
        <v>105</v>
      </c>
    </row>
    <row r="39" spans="2:17" ht="14.1" customHeight="1" x14ac:dyDescent="0.3">
      <c r="B39" s="254" t="s">
        <v>138</v>
      </c>
      <c r="C39" s="269"/>
      <c r="D39" s="273"/>
      <c r="E39" s="273"/>
      <c r="F39" s="274"/>
      <c r="G39" s="275"/>
      <c r="H39" s="276"/>
      <c r="I39" s="144" t="s">
        <v>107</v>
      </c>
      <c r="J39" s="277"/>
      <c r="K39" s="277"/>
      <c r="L39" s="277"/>
      <c r="M39" s="143" t="str">
        <f>IFERROR(P39/O39,"")</f>
        <v/>
      </c>
      <c r="N39" s="144" t="s">
        <v>12</v>
      </c>
      <c r="O39" s="143" t="s">
        <v>189</v>
      </c>
      <c r="P39" s="145"/>
      <c r="Q39" s="143">
        <f t="shared" ref="Q39:Q68" si="3">IFERROR(P39/1000,"")</f>
        <v>0</v>
      </c>
    </row>
    <row r="40" spans="2:17" ht="14.1" customHeight="1" x14ac:dyDescent="0.3">
      <c r="B40" s="254" t="s">
        <v>139</v>
      </c>
      <c r="C40" s="269"/>
      <c r="D40" s="273"/>
      <c r="E40" s="273"/>
      <c r="F40" s="274"/>
      <c r="G40" s="275"/>
      <c r="H40" s="276"/>
      <c r="I40" s="144" t="s">
        <v>107</v>
      </c>
      <c r="J40" s="277"/>
      <c r="K40" s="277"/>
      <c r="L40" s="277"/>
      <c r="M40" s="143" t="str">
        <f t="shared" ref="M40:M68" si="4">IFERROR(P40/O40,"")</f>
        <v/>
      </c>
      <c r="N40" s="144" t="s">
        <v>12</v>
      </c>
      <c r="O40" s="143" t="s">
        <v>189</v>
      </c>
      <c r="P40" s="145"/>
      <c r="Q40" s="143">
        <f t="shared" si="3"/>
        <v>0</v>
      </c>
    </row>
    <row r="41" spans="2:17" ht="14.1" customHeight="1" x14ac:dyDescent="0.3">
      <c r="B41" s="254" t="s">
        <v>140</v>
      </c>
      <c r="C41" s="269"/>
      <c r="D41" s="273"/>
      <c r="E41" s="273"/>
      <c r="F41" s="274"/>
      <c r="G41" s="275"/>
      <c r="H41" s="276"/>
      <c r="I41" s="144" t="s">
        <v>107</v>
      </c>
      <c r="J41" s="277"/>
      <c r="K41" s="277"/>
      <c r="L41" s="277"/>
      <c r="M41" s="143" t="str">
        <f t="shared" si="4"/>
        <v/>
      </c>
      <c r="N41" s="144" t="s">
        <v>12</v>
      </c>
      <c r="O41" s="143" t="s">
        <v>189</v>
      </c>
      <c r="P41" s="145"/>
      <c r="Q41" s="143">
        <f t="shared" si="3"/>
        <v>0</v>
      </c>
    </row>
    <row r="42" spans="2:17" ht="14.1" customHeight="1" x14ac:dyDescent="0.3">
      <c r="B42" s="254" t="s">
        <v>141</v>
      </c>
      <c r="C42" s="269"/>
      <c r="D42" s="278"/>
      <c r="E42" s="253"/>
      <c r="F42" s="147"/>
      <c r="G42" s="148"/>
      <c r="H42" s="149"/>
      <c r="I42" s="144" t="s">
        <v>107</v>
      </c>
      <c r="J42" s="274"/>
      <c r="K42" s="275"/>
      <c r="L42" s="275"/>
      <c r="M42" s="143" t="str">
        <f t="shared" si="4"/>
        <v/>
      </c>
      <c r="N42" s="144" t="s">
        <v>12</v>
      </c>
      <c r="O42" s="143" t="s">
        <v>189</v>
      </c>
      <c r="P42" s="145"/>
      <c r="Q42" s="143">
        <f t="shared" si="3"/>
        <v>0</v>
      </c>
    </row>
    <row r="43" spans="2:17" ht="14.1" customHeight="1" x14ac:dyDescent="0.3">
      <c r="B43" s="254" t="s">
        <v>142</v>
      </c>
      <c r="C43" s="269"/>
      <c r="D43" s="278"/>
      <c r="E43" s="253"/>
      <c r="F43" s="147"/>
      <c r="G43" s="148"/>
      <c r="H43" s="149"/>
      <c r="I43" s="144" t="s">
        <v>107</v>
      </c>
      <c r="J43" s="274"/>
      <c r="K43" s="275"/>
      <c r="L43" s="275"/>
      <c r="M43" s="143" t="str">
        <f t="shared" si="4"/>
        <v/>
      </c>
      <c r="N43" s="144" t="s">
        <v>12</v>
      </c>
      <c r="O43" s="143" t="s">
        <v>189</v>
      </c>
      <c r="P43" s="145"/>
      <c r="Q43" s="143">
        <f t="shared" si="3"/>
        <v>0</v>
      </c>
    </row>
    <row r="44" spans="2:17" ht="14.1" customHeight="1" x14ac:dyDescent="0.3">
      <c r="B44" s="254" t="s">
        <v>143</v>
      </c>
      <c r="C44" s="269"/>
      <c r="D44" s="278"/>
      <c r="E44" s="253"/>
      <c r="F44" s="147"/>
      <c r="G44" s="148"/>
      <c r="H44" s="149"/>
      <c r="I44" s="144" t="s">
        <v>107</v>
      </c>
      <c r="J44" s="274"/>
      <c r="K44" s="275"/>
      <c r="L44" s="275"/>
      <c r="M44" s="143" t="str">
        <f t="shared" si="4"/>
        <v/>
      </c>
      <c r="N44" s="144" t="s">
        <v>12</v>
      </c>
      <c r="O44" s="143" t="s">
        <v>189</v>
      </c>
      <c r="P44" s="145"/>
      <c r="Q44" s="143">
        <f t="shared" si="3"/>
        <v>0</v>
      </c>
    </row>
    <row r="45" spans="2:17" ht="14.1" customHeight="1" x14ac:dyDescent="0.3">
      <c r="B45" s="254" t="s">
        <v>144</v>
      </c>
      <c r="C45" s="269"/>
      <c r="D45" s="278"/>
      <c r="E45" s="253"/>
      <c r="F45" s="147"/>
      <c r="G45" s="148"/>
      <c r="H45" s="149"/>
      <c r="I45" s="144" t="s">
        <v>107</v>
      </c>
      <c r="J45" s="274"/>
      <c r="K45" s="275"/>
      <c r="L45" s="275"/>
      <c r="M45" s="143" t="str">
        <f t="shared" si="4"/>
        <v/>
      </c>
      <c r="N45" s="144" t="s">
        <v>12</v>
      </c>
      <c r="O45" s="143" t="s">
        <v>189</v>
      </c>
      <c r="P45" s="145"/>
      <c r="Q45" s="143">
        <f t="shared" si="3"/>
        <v>0</v>
      </c>
    </row>
    <row r="46" spans="2:17" ht="14.1" customHeight="1" x14ac:dyDescent="0.3">
      <c r="B46" s="254" t="s">
        <v>145</v>
      </c>
      <c r="C46" s="269"/>
      <c r="D46" s="278"/>
      <c r="E46" s="253"/>
      <c r="F46" s="147"/>
      <c r="G46" s="148"/>
      <c r="H46" s="149"/>
      <c r="I46" s="144" t="s">
        <v>107</v>
      </c>
      <c r="J46" s="274"/>
      <c r="K46" s="275"/>
      <c r="L46" s="275"/>
      <c r="M46" s="143" t="str">
        <f t="shared" si="4"/>
        <v/>
      </c>
      <c r="N46" s="144" t="s">
        <v>12</v>
      </c>
      <c r="O46" s="143" t="s">
        <v>189</v>
      </c>
      <c r="P46" s="145"/>
      <c r="Q46" s="143">
        <f t="shared" si="3"/>
        <v>0</v>
      </c>
    </row>
    <row r="47" spans="2:17" ht="14.1" customHeight="1" x14ac:dyDescent="0.3">
      <c r="B47" s="254" t="s">
        <v>146</v>
      </c>
      <c r="C47" s="269"/>
      <c r="D47" s="278"/>
      <c r="E47" s="253"/>
      <c r="F47" s="147"/>
      <c r="G47" s="148"/>
      <c r="H47" s="149"/>
      <c r="I47" s="144" t="s">
        <v>107</v>
      </c>
      <c r="J47" s="274"/>
      <c r="K47" s="275"/>
      <c r="L47" s="275"/>
      <c r="M47" s="143" t="str">
        <f t="shared" si="4"/>
        <v/>
      </c>
      <c r="N47" s="144" t="s">
        <v>12</v>
      </c>
      <c r="O47" s="143" t="s">
        <v>189</v>
      </c>
      <c r="P47" s="145"/>
      <c r="Q47" s="143">
        <f t="shared" si="3"/>
        <v>0</v>
      </c>
    </row>
    <row r="48" spans="2:17" ht="14.1" customHeight="1" x14ac:dyDescent="0.3">
      <c r="B48" s="254" t="s">
        <v>147</v>
      </c>
      <c r="C48" s="269"/>
      <c r="D48" s="278"/>
      <c r="E48" s="253"/>
      <c r="F48" s="147"/>
      <c r="G48" s="148"/>
      <c r="H48" s="149"/>
      <c r="I48" s="144" t="s">
        <v>107</v>
      </c>
      <c r="J48" s="274"/>
      <c r="K48" s="275"/>
      <c r="L48" s="275"/>
      <c r="M48" s="143" t="str">
        <f t="shared" si="4"/>
        <v/>
      </c>
      <c r="N48" s="144" t="s">
        <v>12</v>
      </c>
      <c r="O48" s="143" t="s">
        <v>189</v>
      </c>
      <c r="P48" s="145"/>
      <c r="Q48" s="143">
        <f t="shared" si="3"/>
        <v>0</v>
      </c>
    </row>
    <row r="49" spans="2:17" ht="14.1" customHeight="1" x14ac:dyDescent="0.3">
      <c r="B49" s="254" t="s">
        <v>148</v>
      </c>
      <c r="C49" s="269"/>
      <c r="D49" s="278"/>
      <c r="E49" s="253"/>
      <c r="F49" s="147"/>
      <c r="G49" s="148"/>
      <c r="H49" s="149"/>
      <c r="I49" s="144" t="s">
        <v>107</v>
      </c>
      <c r="J49" s="274"/>
      <c r="K49" s="275"/>
      <c r="L49" s="275"/>
      <c r="M49" s="143" t="str">
        <f t="shared" si="4"/>
        <v/>
      </c>
      <c r="N49" s="144" t="s">
        <v>12</v>
      </c>
      <c r="O49" s="143" t="s">
        <v>189</v>
      </c>
      <c r="P49" s="145"/>
      <c r="Q49" s="143">
        <f t="shared" si="3"/>
        <v>0</v>
      </c>
    </row>
    <row r="50" spans="2:17" ht="14.1" customHeight="1" x14ac:dyDescent="0.3">
      <c r="B50" s="254" t="s">
        <v>149</v>
      </c>
      <c r="C50" s="269"/>
      <c r="D50" s="278"/>
      <c r="E50" s="253"/>
      <c r="F50" s="147"/>
      <c r="G50" s="148"/>
      <c r="H50" s="149"/>
      <c r="I50" s="144" t="s">
        <v>107</v>
      </c>
      <c r="J50" s="274"/>
      <c r="K50" s="275"/>
      <c r="L50" s="275"/>
      <c r="M50" s="143" t="str">
        <f t="shared" si="4"/>
        <v/>
      </c>
      <c r="N50" s="144" t="s">
        <v>12</v>
      </c>
      <c r="O50" s="143" t="s">
        <v>189</v>
      </c>
      <c r="P50" s="145"/>
      <c r="Q50" s="143">
        <f t="shared" si="3"/>
        <v>0</v>
      </c>
    </row>
    <row r="51" spans="2:17" ht="14.1" customHeight="1" x14ac:dyDescent="0.3">
      <c r="B51" s="254" t="s">
        <v>150</v>
      </c>
      <c r="C51" s="269"/>
      <c r="D51" s="278"/>
      <c r="E51" s="253"/>
      <c r="F51" s="147"/>
      <c r="G51" s="148"/>
      <c r="H51" s="149"/>
      <c r="I51" s="144" t="s">
        <v>107</v>
      </c>
      <c r="J51" s="274"/>
      <c r="K51" s="275"/>
      <c r="L51" s="275"/>
      <c r="M51" s="143" t="str">
        <f t="shared" si="4"/>
        <v/>
      </c>
      <c r="N51" s="144" t="s">
        <v>12</v>
      </c>
      <c r="O51" s="143" t="s">
        <v>189</v>
      </c>
      <c r="P51" s="145"/>
      <c r="Q51" s="143">
        <f t="shared" si="3"/>
        <v>0</v>
      </c>
    </row>
    <row r="52" spans="2:17" ht="14.1" customHeight="1" x14ac:dyDescent="0.3">
      <c r="B52" s="254" t="s">
        <v>151</v>
      </c>
      <c r="C52" s="269"/>
      <c r="D52" s="278"/>
      <c r="E52" s="253"/>
      <c r="F52" s="147"/>
      <c r="G52" s="148"/>
      <c r="H52" s="149"/>
      <c r="I52" s="144" t="s">
        <v>107</v>
      </c>
      <c r="J52" s="274"/>
      <c r="K52" s="275"/>
      <c r="L52" s="275"/>
      <c r="M52" s="143" t="str">
        <f t="shared" si="4"/>
        <v/>
      </c>
      <c r="N52" s="144" t="s">
        <v>12</v>
      </c>
      <c r="O52" s="143" t="s">
        <v>189</v>
      </c>
      <c r="P52" s="145"/>
      <c r="Q52" s="143">
        <f t="shared" si="3"/>
        <v>0</v>
      </c>
    </row>
    <row r="53" spans="2:17" ht="14.1" customHeight="1" x14ac:dyDescent="0.3">
      <c r="B53" s="254" t="s">
        <v>152</v>
      </c>
      <c r="C53" s="269"/>
      <c r="D53" s="278"/>
      <c r="E53" s="253"/>
      <c r="F53" s="147"/>
      <c r="G53" s="148"/>
      <c r="H53" s="149"/>
      <c r="I53" s="144" t="s">
        <v>107</v>
      </c>
      <c r="J53" s="274"/>
      <c r="K53" s="275"/>
      <c r="L53" s="275"/>
      <c r="M53" s="143" t="str">
        <f t="shared" si="4"/>
        <v/>
      </c>
      <c r="N53" s="144" t="s">
        <v>12</v>
      </c>
      <c r="O53" s="143" t="s">
        <v>189</v>
      </c>
      <c r="P53" s="145"/>
      <c r="Q53" s="143">
        <f t="shared" si="3"/>
        <v>0</v>
      </c>
    </row>
    <row r="54" spans="2:17" ht="14.1" customHeight="1" x14ac:dyDescent="0.3">
      <c r="B54" s="254" t="s">
        <v>153</v>
      </c>
      <c r="C54" s="269"/>
      <c r="D54" s="278"/>
      <c r="E54" s="253"/>
      <c r="F54" s="147"/>
      <c r="G54" s="148"/>
      <c r="H54" s="149"/>
      <c r="I54" s="144" t="s">
        <v>107</v>
      </c>
      <c r="J54" s="274"/>
      <c r="K54" s="275"/>
      <c r="L54" s="275"/>
      <c r="M54" s="143" t="str">
        <f t="shared" si="4"/>
        <v/>
      </c>
      <c r="N54" s="144" t="s">
        <v>12</v>
      </c>
      <c r="O54" s="143" t="s">
        <v>189</v>
      </c>
      <c r="P54" s="145"/>
      <c r="Q54" s="143">
        <f t="shared" si="3"/>
        <v>0</v>
      </c>
    </row>
    <row r="55" spans="2:17" ht="14.1" customHeight="1" x14ac:dyDescent="0.3">
      <c r="B55" s="254" t="s">
        <v>154</v>
      </c>
      <c r="C55" s="269"/>
      <c r="D55" s="278"/>
      <c r="E55" s="253"/>
      <c r="F55" s="147"/>
      <c r="G55" s="148"/>
      <c r="H55" s="149"/>
      <c r="I55" s="144" t="s">
        <v>107</v>
      </c>
      <c r="J55" s="274"/>
      <c r="K55" s="275"/>
      <c r="L55" s="275"/>
      <c r="M55" s="143" t="str">
        <f t="shared" si="4"/>
        <v/>
      </c>
      <c r="N55" s="144" t="s">
        <v>12</v>
      </c>
      <c r="O55" s="143" t="s">
        <v>189</v>
      </c>
      <c r="P55" s="145"/>
      <c r="Q55" s="143">
        <f t="shared" si="3"/>
        <v>0</v>
      </c>
    </row>
    <row r="56" spans="2:17" ht="14.1" customHeight="1" x14ac:dyDescent="0.3">
      <c r="B56" s="254" t="s">
        <v>155</v>
      </c>
      <c r="C56" s="269"/>
      <c r="D56" s="278"/>
      <c r="E56" s="253"/>
      <c r="F56" s="147"/>
      <c r="G56" s="148"/>
      <c r="H56" s="149"/>
      <c r="I56" s="144" t="s">
        <v>107</v>
      </c>
      <c r="J56" s="274"/>
      <c r="K56" s="275"/>
      <c r="L56" s="275"/>
      <c r="M56" s="143" t="str">
        <f t="shared" si="4"/>
        <v/>
      </c>
      <c r="N56" s="144" t="s">
        <v>12</v>
      </c>
      <c r="O56" s="143" t="s">
        <v>189</v>
      </c>
      <c r="P56" s="145"/>
      <c r="Q56" s="143">
        <f t="shared" si="3"/>
        <v>0</v>
      </c>
    </row>
    <row r="57" spans="2:17" ht="14.1" customHeight="1" x14ac:dyDescent="0.3">
      <c r="B57" s="254" t="s">
        <v>156</v>
      </c>
      <c r="C57" s="269"/>
      <c r="D57" s="278"/>
      <c r="E57" s="253"/>
      <c r="F57" s="147"/>
      <c r="G57" s="148"/>
      <c r="H57" s="149"/>
      <c r="I57" s="144" t="s">
        <v>107</v>
      </c>
      <c r="J57" s="274"/>
      <c r="K57" s="275"/>
      <c r="L57" s="275"/>
      <c r="M57" s="143" t="str">
        <f t="shared" si="4"/>
        <v/>
      </c>
      <c r="N57" s="144" t="s">
        <v>12</v>
      </c>
      <c r="O57" s="143" t="s">
        <v>189</v>
      </c>
      <c r="P57" s="145"/>
      <c r="Q57" s="143">
        <f t="shared" si="3"/>
        <v>0</v>
      </c>
    </row>
    <row r="58" spans="2:17" ht="14.1" customHeight="1" x14ac:dyDescent="0.3">
      <c r="B58" s="254" t="s">
        <v>157</v>
      </c>
      <c r="C58" s="269"/>
      <c r="D58" s="278"/>
      <c r="E58" s="253"/>
      <c r="F58" s="147"/>
      <c r="G58" s="148"/>
      <c r="H58" s="149"/>
      <c r="I58" s="144" t="s">
        <v>107</v>
      </c>
      <c r="J58" s="274"/>
      <c r="K58" s="275"/>
      <c r="L58" s="275"/>
      <c r="M58" s="143" t="str">
        <f t="shared" si="4"/>
        <v/>
      </c>
      <c r="N58" s="144" t="s">
        <v>12</v>
      </c>
      <c r="O58" s="143" t="s">
        <v>189</v>
      </c>
      <c r="P58" s="145"/>
      <c r="Q58" s="143">
        <f t="shared" si="3"/>
        <v>0</v>
      </c>
    </row>
    <row r="59" spans="2:17" ht="14.1" customHeight="1" x14ac:dyDescent="0.3">
      <c r="B59" s="254" t="s">
        <v>158</v>
      </c>
      <c r="C59" s="269"/>
      <c r="D59" s="278"/>
      <c r="E59" s="253"/>
      <c r="F59" s="147"/>
      <c r="G59" s="148"/>
      <c r="H59" s="149"/>
      <c r="I59" s="144" t="s">
        <v>107</v>
      </c>
      <c r="J59" s="274"/>
      <c r="K59" s="275"/>
      <c r="L59" s="275"/>
      <c r="M59" s="143" t="str">
        <f t="shared" si="4"/>
        <v/>
      </c>
      <c r="N59" s="144" t="s">
        <v>12</v>
      </c>
      <c r="O59" s="143" t="s">
        <v>189</v>
      </c>
      <c r="P59" s="145"/>
      <c r="Q59" s="143">
        <f t="shared" si="3"/>
        <v>0</v>
      </c>
    </row>
    <row r="60" spans="2:17" ht="14.1" customHeight="1" x14ac:dyDescent="0.3">
      <c r="B60" s="254" t="s">
        <v>159</v>
      </c>
      <c r="C60" s="269"/>
      <c r="D60" s="278"/>
      <c r="E60" s="253"/>
      <c r="F60" s="147"/>
      <c r="G60" s="148"/>
      <c r="H60" s="149"/>
      <c r="I60" s="144" t="s">
        <v>107</v>
      </c>
      <c r="J60" s="274"/>
      <c r="K60" s="275"/>
      <c r="L60" s="275"/>
      <c r="M60" s="143" t="str">
        <f t="shared" si="4"/>
        <v/>
      </c>
      <c r="N60" s="144" t="s">
        <v>12</v>
      </c>
      <c r="O60" s="143" t="s">
        <v>189</v>
      </c>
      <c r="P60" s="145"/>
      <c r="Q60" s="143">
        <f t="shared" si="3"/>
        <v>0</v>
      </c>
    </row>
    <row r="61" spans="2:17" ht="14.1" customHeight="1" x14ac:dyDescent="0.3">
      <c r="B61" s="254" t="s">
        <v>160</v>
      </c>
      <c r="C61" s="269"/>
      <c r="D61" s="278"/>
      <c r="E61" s="253"/>
      <c r="F61" s="147"/>
      <c r="G61" s="148"/>
      <c r="H61" s="149"/>
      <c r="I61" s="144" t="s">
        <v>107</v>
      </c>
      <c r="J61" s="274"/>
      <c r="K61" s="275"/>
      <c r="L61" s="275"/>
      <c r="M61" s="143" t="str">
        <f t="shared" si="4"/>
        <v/>
      </c>
      <c r="N61" s="144" t="s">
        <v>12</v>
      </c>
      <c r="O61" s="143" t="s">
        <v>189</v>
      </c>
      <c r="P61" s="145"/>
      <c r="Q61" s="143">
        <f t="shared" si="3"/>
        <v>0</v>
      </c>
    </row>
    <row r="62" spans="2:17" ht="14.1" customHeight="1" x14ac:dyDescent="0.3">
      <c r="B62" s="254" t="s">
        <v>161</v>
      </c>
      <c r="C62" s="269"/>
      <c r="D62" s="278"/>
      <c r="E62" s="253"/>
      <c r="F62" s="147"/>
      <c r="G62" s="148"/>
      <c r="H62" s="149"/>
      <c r="I62" s="144" t="s">
        <v>107</v>
      </c>
      <c r="J62" s="274"/>
      <c r="K62" s="275"/>
      <c r="L62" s="275"/>
      <c r="M62" s="143" t="str">
        <f t="shared" si="4"/>
        <v/>
      </c>
      <c r="N62" s="144" t="s">
        <v>12</v>
      </c>
      <c r="O62" s="143" t="s">
        <v>189</v>
      </c>
      <c r="P62" s="145"/>
      <c r="Q62" s="143">
        <f t="shared" si="3"/>
        <v>0</v>
      </c>
    </row>
    <row r="63" spans="2:17" ht="14.1" customHeight="1" x14ac:dyDescent="0.3">
      <c r="B63" s="254" t="s">
        <v>162</v>
      </c>
      <c r="C63" s="269"/>
      <c r="D63" s="278"/>
      <c r="E63" s="253"/>
      <c r="F63" s="147"/>
      <c r="G63" s="148"/>
      <c r="H63" s="149"/>
      <c r="I63" s="144" t="s">
        <v>107</v>
      </c>
      <c r="J63" s="274"/>
      <c r="K63" s="275"/>
      <c r="L63" s="275"/>
      <c r="M63" s="143" t="str">
        <f t="shared" si="4"/>
        <v/>
      </c>
      <c r="N63" s="144" t="s">
        <v>12</v>
      </c>
      <c r="O63" s="143" t="s">
        <v>189</v>
      </c>
      <c r="P63" s="145"/>
      <c r="Q63" s="143">
        <f t="shared" si="3"/>
        <v>0</v>
      </c>
    </row>
    <row r="64" spans="2:17" ht="14.1" customHeight="1" x14ac:dyDescent="0.3">
      <c r="B64" s="254" t="s">
        <v>163</v>
      </c>
      <c r="C64" s="269"/>
      <c r="D64" s="278"/>
      <c r="E64" s="253"/>
      <c r="F64" s="147"/>
      <c r="G64" s="148"/>
      <c r="H64" s="149"/>
      <c r="I64" s="144" t="s">
        <v>107</v>
      </c>
      <c r="J64" s="274"/>
      <c r="K64" s="275"/>
      <c r="L64" s="275"/>
      <c r="M64" s="143" t="str">
        <f t="shared" si="4"/>
        <v/>
      </c>
      <c r="N64" s="144" t="s">
        <v>12</v>
      </c>
      <c r="O64" s="143" t="s">
        <v>189</v>
      </c>
      <c r="P64" s="145"/>
      <c r="Q64" s="143">
        <f t="shared" si="3"/>
        <v>0</v>
      </c>
    </row>
    <row r="65" spans="2:17" ht="14.1" customHeight="1" x14ac:dyDescent="0.3">
      <c r="B65" s="254" t="s">
        <v>164</v>
      </c>
      <c r="C65" s="269"/>
      <c r="D65" s="278"/>
      <c r="E65" s="253"/>
      <c r="F65" s="147"/>
      <c r="G65" s="148"/>
      <c r="H65" s="149"/>
      <c r="I65" s="144" t="s">
        <v>107</v>
      </c>
      <c r="J65" s="274"/>
      <c r="K65" s="275"/>
      <c r="L65" s="275"/>
      <c r="M65" s="143" t="str">
        <f t="shared" si="4"/>
        <v/>
      </c>
      <c r="N65" s="144" t="s">
        <v>12</v>
      </c>
      <c r="O65" s="143" t="s">
        <v>189</v>
      </c>
      <c r="P65" s="145"/>
      <c r="Q65" s="143">
        <f t="shared" si="3"/>
        <v>0</v>
      </c>
    </row>
    <row r="66" spans="2:17" ht="14.1" customHeight="1" x14ac:dyDescent="0.3">
      <c r="B66" s="254" t="s">
        <v>165</v>
      </c>
      <c r="C66" s="269"/>
      <c r="D66" s="278"/>
      <c r="E66" s="253"/>
      <c r="F66" s="147"/>
      <c r="G66" s="148"/>
      <c r="H66" s="149"/>
      <c r="I66" s="144" t="s">
        <v>107</v>
      </c>
      <c r="J66" s="274"/>
      <c r="K66" s="275"/>
      <c r="L66" s="275"/>
      <c r="M66" s="143" t="str">
        <f t="shared" si="4"/>
        <v/>
      </c>
      <c r="N66" s="144" t="s">
        <v>12</v>
      </c>
      <c r="O66" s="143" t="s">
        <v>189</v>
      </c>
      <c r="P66" s="145"/>
      <c r="Q66" s="143">
        <f t="shared" si="3"/>
        <v>0</v>
      </c>
    </row>
    <row r="67" spans="2:17" ht="14.1" customHeight="1" x14ac:dyDescent="0.3">
      <c r="B67" s="254" t="s">
        <v>166</v>
      </c>
      <c r="C67" s="269"/>
      <c r="D67" s="278"/>
      <c r="E67" s="253"/>
      <c r="F67" s="147"/>
      <c r="G67" s="148"/>
      <c r="H67" s="149"/>
      <c r="I67" s="144" t="s">
        <v>107</v>
      </c>
      <c r="J67" s="274"/>
      <c r="K67" s="275"/>
      <c r="L67" s="275"/>
      <c r="M67" s="143" t="str">
        <f t="shared" si="4"/>
        <v/>
      </c>
      <c r="N67" s="144" t="s">
        <v>12</v>
      </c>
      <c r="O67" s="143" t="s">
        <v>189</v>
      </c>
      <c r="P67" s="145"/>
      <c r="Q67" s="143">
        <f t="shared" si="3"/>
        <v>0</v>
      </c>
    </row>
    <row r="68" spans="2:17" ht="14.1" customHeight="1" x14ac:dyDescent="0.3">
      <c r="B68" s="254" t="s">
        <v>167</v>
      </c>
      <c r="C68" s="269"/>
      <c r="D68" s="278"/>
      <c r="E68" s="253"/>
      <c r="F68" s="147"/>
      <c r="G68" s="148"/>
      <c r="H68" s="149"/>
      <c r="I68" s="144" t="s">
        <v>107</v>
      </c>
      <c r="J68" s="274"/>
      <c r="K68" s="275"/>
      <c r="L68" s="275"/>
      <c r="M68" s="143" t="str">
        <f t="shared" si="4"/>
        <v/>
      </c>
      <c r="N68" s="144" t="s">
        <v>12</v>
      </c>
      <c r="O68" s="143" t="s">
        <v>189</v>
      </c>
      <c r="P68" s="145"/>
      <c r="Q68" s="143">
        <f t="shared" si="3"/>
        <v>0</v>
      </c>
    </row>
    <row r="69" spans="2:17" x14ac:dyDescent="0.3">
      <c r="L69" s="150" t="s">
        <v>137</v>
      </c>
      <c r="M69" s="146">
        <f>SUM(M39:M45,M46:M68)</f>
        <v>0</v>
      </c>
      <c r="N69" s="137" t="s">
        <v>12</v>
      </c>
      <c r="O69" s="150" t="str">
        <f>SUM(P39:P45,P46:P68)&amp;"度"</f>
        <v>0度</v>
      </c>
      <c r="P69" s="150"/>
      <c r="Q69" s="138" t="str">
        <f t="shared" ref="Q69" si="5">SUM(Q39:Q45,Q46:Q68)&amp;"張"</f>
        <v>0張</v>
      </c>
    </row>
  </sheetData>
  <protectedRanges>
    <protectedRange sqref="J39:L68 P4:P33 D39:H68 P39:P68 D4:H33 J4:L33" name="範圍1"/>
  </protectedRanges>
  <mergeCells count="232">
    <mergeCell ref="B3:C3"/>
    <mergeCell ref="D3:E3"/>
    <mergeCell ref="F3:L3"/>
    <mergeCell ref="B4:C4"/>
    <mergeCell ref="D4:E4"/>
    <mergeCell ref="F4:H4"/>
    <mergeCell ref="J4:L4"/>
    <mergeCell ref="B7:C7"/>
    <mergeCell ref="D7:E7"/>
    <mergeCell ref="F7:H7"/>
    <mergeCell ref="J7:L7"/>
    <mergeCell ref="B8:C8"/>
    <mergeCell ref="D8:E8"/>
    <mergeCell ref="F8:H8"/>
    <mergeCell ref="J8:L8"/>
    <mergeCell ref="B5:C5"/>
    <mergeCell ref="D5:E5"/>
    <mergeCell ref="F5:H5"/>
    <mergeCell ref="J5:L5"/>
    <mergeCell ref="B6:C6"/>
    <mergeCell ref="D6:E6"/>
    <mergeCell ref="F6:H6"/>
    <mergeCell ref="J6:L6"/>
    <mergeCell ref="B11:C11"/>
    <mergeCell ref="D11:E11"/>
    <mergeCell ref="F11:H11"/>
    <mergeCell ref="J11:L11"/>
    <mergeCell ref="B12:C12"/>
    <mergeCell ref="D12:E12"/>
    <mergeCell ref="F12:H12"/>
    <mergeCell ref="J12:L12"/>
    <mergeCell ref="B9:C9"/>
    <mergeCell ref="D9:E9"/>
    <mergeCell ref="F9:H9"/>
    <mergeCell ref="J9:L9"/>
    <mergeCell ref="B10:C10"/>
    <mergeCell ref="D10:E10"/>
    <mergeCell ref="F10:H10"/>
    <mergeCell ref="J10:L10"/>
    <mergeCell ref="B15:C15"/>
    <mergeCell ref="D15:E15"/>
    <mergeCell ref="F15:H15"/>
    <mergeCell ref="J15:L15"/>
    <mergeCell ref="B16:C16"/>
    <mergeCell ref="D16:E16"/>
    <mergeCell ref="F16:H16"/>
    <mergeCell ref="J16:L16"/>
    <mergeCell ref="B13:C13"/>
    <mergeCell ref="D13:E13"/>
    <mergeCell ref="F13:H13"/>
    <mergeCell ref="J13:L13"/>
    <mergeCell ref="B14:C14"/>
    <mergeCell ref="D14:E14"/>
    <mergeCell ref="F14:H14"/>
    <mergeCell ref="J14:L14"/>
    <mergeCell ref="B19:C19"/>
    <mergeCell ref="D19:E19"/>
    <mergeCell ref="F19:H19"/>
    <mergeCell ref="J19:L19"/>
    <mergeCell ref="B20:C20"/>
    <mergeCell ref="D20:E20"/>
    <mergeCell ref="F20:H20"/>
    <mergeCell ref="J20:L20"/>
    <mergeCell ref="B17:C17"/>
    <mergeCell ref="D17:E17"/>
    <mergeCell ref="F17:H17"/>
    <mergeCell ref="J17:L17"/>
    <mergeCell ref="B18:C18"/>
    <mergeCell ref="D18:E18"/>
    <mergeCell ref="F18:H18"/>
    <mergeCell ref="J18:L18"/>
    <mergeCell ref="B23:C23"/>
    <mergeCell ref="D23:E23"/>
    <mergeCell ref="F23:H23"/>
    <mergeCell ref="J23:L23"/>
    <mergeCell ref="B24:C24"/>
    <mergeCell ref="D24:E24"/>
    <mergeCell ref="F24:H24"/>
    <mergeCell ref="J24:L24"/>
    <mergeCell ref="B21:C21"/>
    <mergeCell ref="D21:E21"/>
    <mergeCell ref="F21:H21"/>
    <mergeCell ref="J21:L21"/>
    <mergeCell ref="B22:C22"/>
    <mergeCell ref="D22:E22"/>
    <mergeCell ref="F22:H22"/>
    <mergeCell ref="J22:L22"/>
    <mergeCell ref="J27:L27"/>
    <mergeCell ref="B28:C28"/>
    <mergeCell ref="D28:E28"/>
    <mergeCell ref="F28:H28"/>
    <mergeCell ref="J28:L28"/>
    <mergeCell ref="B25:C25"/>
    <mergeCell ref="D25:E25"/>
    <mergeCell ref="F25:H25"/>
    <mergeCell ref="J25:L25"/>
    <mergeCell ref="B26:C26"/>
    <mergeCell ref="D26:E26"/>
    <mergeCell ref="F26:H26"/>
    <mergeCell ref="J26:L26"/>
    <mergeCell ref="O34:P34"/>
    <mergeCell ref="B31:C31"/>
    <mergeCell ref="D31:E31"/>
    <mergeCell ref="F31:H31"/>
    <mergeCell ref="J31:L31"/>
    <mergeCell ref="B32:C32"/>
    <mergeCell ref="D32:E32"/>
    <mergeCell ref="F32:H32"/>
    <mergeCell ref="J32:L32"/>
    <mergeCell ref="J34:L34"/>
    <mergeCell ref="B34:C34"/>
    <mergeCell ref="J37:L37"/>
    <mergeCell ref="B40:C40"/>
    <mergeCell ref="D40:E40"/>
    <mergeCell ref="F40:H40"/>
    <mergeCell ref="J40:L40"/>
    <mergeCell ref="B41:C41"/>
    <mergeCell ref="D41:E41"/>
    <mergeCell ref="F41:H41"/>
    <mergeCell ref="J41:L41"/>
    <mergeCell ref="B38:C38"/>
    <mergeCell ref="D38:E38"/>
    <mergeCell ref="F38:L38"/>
    <mergeCell ref="B39:C39"/>
    <mergeCell ref="D39:E39"/>
    <mergeCell ref="F39:H39"/>
    <mergeCell ref="J39:L39"/>
    <mergeCell ref="D45:E45"/>
    <mergeCell ref="J45:L45"/>
    <mergeCell ref="D46:E46"/>
    <mergeCell ref="J46:L46"/>
    <mergeCell ref="D43:E43"/>
    <mergeCell ref="J43:L43"/>
    <mergeCell ref="D44:E44"/>
    <mergeCell ref="J44:L44"/>
    <mergeCell ref="D42:E42"/>
    <mergeCell ref="J42:L42"/>
    <mergeCell ref="D51:E51"/>
    <mergeCell ref="J51:L51"/>
    <mergeCell ref="D52:E52"/>
    <mergeCell ref="J52:L52"/>
    <mergeCell ref="D49:E49"/>
    <mergeCell ref="J49:L49"/>
    <mergeCell ref="D50:E50"/>
    <mergeCell ref="J50:L50"/>
    <mergeCell ref="D47:E47"/>
    <mergeCell ref="J47:L47"/>
    <mergeCell ref="D48:E48"/>
    <mergeCell ref="J48:L48"/>
    <mergeCell ref="D57:E57"/>
    <mergeCell ref="J57:L57"/>
    <mergeCell ref="D58:E58"/>
    <mergeCell ref="J58:L58"/>
    <mergeCell ref="D55:E55"/>
    <mergeCell ref="J55:L55"/>
    <mergeCell ref="D56:E56"/>
    <mergeCell ref="J56:L56"/>
    <mergeCell ref="D53:E53"/>
    <mergeCell ref="J53:L53"/>
    <mergeCell ref="D54:E54"/>
    <mergeCell ref="J54:L54"/>
    <mergeCell ref="D63:E63"/>
    <mergeCell ref="J63:L63"/>
    <mergeCell ref="D61:E61"/>
    <mergeCell ref="J61:L61"/>
    <mergeCell ref="D62:E62"/>
    <mergeCell ref="J62:L62"/>
    <mergeCell ref="D64:E64"/>
    <mergeCell ref="D59:E59"/>
    <mergeCell ref="J59:L59"/>
    <mergeCell ref="D60:E60"/>
    <mergeCell ref="J60:L60"/>
    <mergeCell ref="D65:E65"/>
    <mergeCell ref="D66:E66"/>
    <mergeCell ref="D67:E67"/>
    <mergeCell ref="D68:E68"/>
    <mergeCell ref="J64:L64"/>
    <mergeCell ref="J65:L65"/>
    <mergeCell ref="J66:L66"/>
    <mergeCell ref="J67:L67"/>
    <mergeCell ref="J68:L68"/>
    <mergeCell ref="J2:L2"/>
    <mergeCell ref="J1:L1"/>
    <mergeCell ref="B35:C35"/>
    <mergeCell ref="B36:C36"/>
    <mergeCell ref="F34:H34"/>
    <mergeCell ref="F35:H35"/>
    <mergeCell ref="F36:H36"/>
    <mergeCell ref="J35:L35"/>
    <mergeCell ref="J36:L36"/>
    <mergeCell ref="B33:C33"/>
    <mergeCell ref="D33:E33"/>
    <mergeCell ref="F33:H33"/>
    <mergeCell ref="J33:L33"/>
    <mergeCell ref="B29:C29"/>
    <mergeCell ref="D29:E29"/>
    <mergeCell ref="F29:H29"/>
    <mergeCell ref="J29:L29"/>
    <mergeCell ref="B30:C30"/>
    <mergeCell ref="D30:E30"/>
    <mergeCell ref="F30:H30"/>
    <mergeCell ref="J30:L30"/>
    <mergeCell ref="B27:C27"/>
    <mergeCell ref="D27:E27"/>
    <mergeCell ref="F27:H27"/>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s>
  <phoneticPr fontId="3" type="noConversion"/>
  <dataValidations count="2">
    <dataValidation type="textLength" operator="equal" allowBlank="1" showInputMessage="1" showErrorMessage="1" prompt="請輸入18碼的憑證號碼" sqref="F39:F68 F4:F33 J4:L33 J39:J68 K39:L41" xr:uid="{58CA48A6-D8BB-4830-B0CB-F10CDE5A4E80}">
      <formula1>18</formula1>
    </dataValidation>
    <dataValidation type="list" allowBlank="1" showInputMessage="1" showErrorMessage="1" sqref="D4:E33 D39:D68 E39:E41" xr:uid="{5AEE5CB4-BE14-43B3-AC3F-372C49D04B4C}">
      <formula1>#REF!</formula1>
    </dataValidation>
  </dataValidation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7359E-5EDD-4EAF-A2EB-0D24D2BAE0A7}">
  <dimension ref="A1:Q62"/>
  <sheetViews>
    <sheetView view="pageLayout" zoomScaleNormal="82" workbookViewId="0"/>
  </sheetViews>
  <sheetFormatPr defaultColWidth="9" defaultRowHeight="13.8" x14ac:dyDescent="0.3"/>
  <cols>
    <col min="1" max="1" width="6" style="77" customWidth="1"/>
    <col min="2" max="2" width="5.4140625" style="58" customWidth="1"/>
    <col min="3" max="3" width="6.08203125" style="58" customWidth="1"/>
    <col min="4" max="4" width="5.9140625" style="58" customWidth="1"/>
    <col min="5" max="5" width="11.33203125" style="56" customWidth="1"/>
    <col min="6" max="6" width="2.08203125" style="56" customWidth="1"/>
    <col min="7" max="7" width="5.25" style="56" customWidth="1"/>
    <col min="8" max="8" width="8.9140625" style="142" customWidth="1"/>
    <col min="9" max="9" width="3.25" style="56" customWidth="1"/>
    <col min="10" max="11" width="6" style="56" customWidth="1"/>
    <col min="12" max="12" width="2.08203125" style="56" customWidth="1"/>
    <col min="13" max="13" width="6" style="56" customWidth="1"/>
    <col min="14" max="14" width="2.9140625" style="56" customWidth="1"/>
    <col min="15" max="15" width="6" style="56" customWidth="1"/>
    <col min="16" max="16" width="3.6640625" style="56" customWidth="1"/>
    <col min="17" max="17" width="19.33203125" style="56" customWidth="1"/>
    <col min="18" max="16384" width="9" style="56"/>
  </cols>
  <sheetData>
    <row r="1" spans="1:17" ht="14.1" customHeight="1" x14ac:dyDescent="0.3">
      <c r="A1" s="125" t="s">
        <v>264</v>
      </c>
      <c r="B1" s="126"/>
      <c r="C1" s="126"/>
      <c r="D1" s="126"/>
      <c r="E1" s="126"/>
      <c r="F1" s="126"/>
      <c r="G1" s="126"/>
      <c r="H1" s="139"/>
      <c r="I1" s="126"/>
      <c r="J1" s="126"/>
      <c r="K1" s="126"/>
      <c r="L1" s="126"/>
      <c r="M1" s="126"/>
      <c r="N1" s="126"/>
      <c r="O1" s="127">
        <f>LEN(CONCATENATE(Q4,Q7,Q10,Q13,Q16,Q19,Q22,Q25,Q28,Q31))</f>
        <v>0</v>
      </c>
      <c r="P1" s="126"/>
      <c r="Q1" s="128"/>
    </row>
    <row r="2" spans="1:17" ht="14.1" customHeight="1" x14ac:dyDescent="0.3">
      <c r="A2" s="284" t="s">
        <v>168</v>
      </c>
      <c r="B2" s="287" t="s">
        <v>169</v>
      </c>
      <c r="C2" s="287"/>
      <c r="D2" s="287"/>
      <c r="E2" s="288"/>
      <c r="F2" s="288"/>
      <c r="G2" s="129" t="s">
        <v>12</v>
      </c>
      <c r="H2" s="140" t="s">
        <v>20</v>
      </c>
      <c r="I2" s="266">
        <f>E2*2</f>
        <v>0</v>
      </c>
      <c r="J2" s="266"/>
      <c r="K2" s="129" t="s">
        <v>21</v>
      </c>
      <c r="L2" s="131"/>
      <c r="M2" s="255" t="s">
        <v>22</v>
      </c>
      <c r="N2" s="255"/>
      <c r="O2" s="255"/>
      <c r="P2" s="255"/>
      <c r="Q2" s="269"/>
    </row>
    <row r="3" spans="1:17" ht="14.1" customHeight="1" x14ac:dyDescent="0.3">
      <c r="A3" s="285"/>
      <c r="B3" s="289" t="s">
        <v>170</v>
      </c>
      <c r="C3" s="290"/>
      <c r="D3" s="132" t="s">
        <v>171</v>
      </c>
      <c r="E3" s="133"/>
      <c r="F3" s="129" t="s">
        <v>11</v>
      </c>
      <c r="G3" s="132" t="s">
        <v>172</v>
      </c>
      <c r="H3" s="252"/>
      <c r="I3" s="252"/>
      <c r="J3" s="129" t="s">
        <v>11</v>
      </c>
      <c r="K3" s="266" t="s">
        <v>173</v>
      </c>
      <c r="L3" s="266"/>
      <c r="M3" s="266"/>
      <c r="N3" s="255">
        <f>E2*0.8</f>
        <v>0</v>
      </c>
      <c r="O3" s="255"/>
      <c r="P3" s="255"/>
      <c r="Q3" s="129" t="s">
        <v>11</v>
      </c>
    </row>
    <row r="4" spans="1:17" ht="14.1" customHeight="1" x14ac:dyDescent="0.3">
      <c r="A4" s="286"/>
      <c r="B4" s="289" t="s">
        <v>174</v>
      </c>
      <c r="C4" s="289"/>
      <c r="D4" s="289"/>
      <c r="E4" s="252"/>
      <c r="F4" s="252"/>
      <c r="G4" s="253"/>
      <c r="H4" s="266" t="s">
        <v>175</v>
      </c>
      <c r="I4" s="266"/>
      <c r="J4" s="266"/>
      <c r="K4" s="134"/>
      <c r="L4" s="129" t="s">
        <v>176</v>
      </c>
      <c r="M4" s="134"/>
      <c r="N4" s="129" t="s">
        <v>177</v>
      </c>
      <c r="O4" s="134"/>
      <c r="P4" s="129" t="s">
        <v>178</v>
      </c>
      <c r="Q4" s="135" t="str">
        <f>IF((E3+H3)/2&lt;N3,"放電功率不足80%","")</f>
        <v/>
      </c>
    </row>
    <row r="5" spans="1:17" ht="14.1" customHeight="1" x14ac:dyDescent="0.3">
      <c r="A5" s="284" t="s">
        <v>179</v>
      </c>
      <c r="B5" s="287" t="s">
        <v>169</v>
      </c>
      <c r="C5" s="287"/>
      <c r="D5" s="287"/>
      <c r="E5" s="288"/>
      <c r="F5" s="288"/>
      <c r="G5" s="129" t="s">
        <v>12</v>
      </c>
      <c r="H5" s="140" t="s">
        <v>20</v>
      </c>
      <c r="I5" s="266">
        <f>E5*2</f>
        <v>0</v>
      </c>
      <c r="J5" s="266"/>
      <c r="K5" s="129" t="s">
        <v>21</v>
      </c>
      <c r="L5" s="131"/>
      <c r="M5" s="255" t="s">
        <v>22</v>
      </c>
      <c r="N5" s="255"/>
      <c r="O5" s="255"/>
      <c r="P5" s="255"/>
      <c r="Q5" s="269"/>
    </row>
    <row r="6" spans="1:17" ht="14.1" customHeight="1" x14ac:dyDescent="0.3">
      <c r="A6" s="285"/>
      <c r="B6" s="289" t="s">
        <v>170</v>
      </c>
      <c r="C6" s="290"/>
      <c r="D6" s="132" t="s">
        <v>171</v>
      </c>
      <c r="E6" s="133"/>
      <c r="F6" s="129" t="s">
        <v>11</v>
      </c>
      <c r="G6" s="132" t="s">
        <v>172</v>
      </c>
      <c r="H6" s="252"/>
      <c r="I6" s="252"/>
      <c r="J6" s="129" t="s">
        <v>11</v>
      </c>
      <c r="K6" s="266" t="s">
        <v>173</v>
      </c>
      <c r="L6" s="266"/>
      <c r="M6" s="266"/>
      <c r="N6" s="255">
        <f>E5*0.8</f>
        <v>0</v>
      </c>
      <c r="O6" s="255"/>
      <c r="P6" s="255"/>
      <c r="Q6" s="129" t="s">
        <v>11</v>
      </c>
    </row>
    <row r="7" spans="1:17" ht="14.1" customHeight="1" x14ac:dyDescent="0.3">
      <c r="A7" s="286"/>
      <c r="B7" s="289" t="s">
        <v>174</v>
      </c>
      <c r="C7" s="289"/>
      <c r="D7" s="289"/>
      <c r="E7" s="252"/>
      <c r="F7" s="252"/>
      <c r="G7" s="253"/>
      <c r="H7" s="266" t="s">
        <v>175</v>
      </c>
      <c r="I7" s="266"/>
      <c r="J7" s="266"/>
      <c r="K7" s="134"/>
      <c r="L7" s="129" t="s">
        <v>176</v>
      </c>
      <c r="M7" s="134"/>
      <c r="N7" s="129" t="s">
        <v>177</v>
      </c>
      <c r="O7" s="134"/>
      <c r="P7" s="129" t="s">
        <v>178</v>
      </c>
      <c r="Q7" s="135" t="str">
        <f>IF((E6+H6)/2&lt;N6,"放電功率不足80%","")</f>
        <v/>
      </c>
    </row>
    <row r="8" spans="1:17" ht="14.1" customHeight="1" x14ac:dyDescent="0.3">
      <c r="A8" s="284" t="s">
        <v>180</v>
      </c>
      <c r="B8" s="287" t="s">
        <v>169</v>
      </c>
      <c r="C8" s="287"/>
      <c r="D8" s="287"/>
      <c r="E8" s="288"/>
      <c r="F8" s="288"/>
      <c r="G8" s="129" t="s">
        <v>12</v>
      </c>
      <c r="H8" s="140" t="s">
        <v>20</v>
      </c>
      <c r="I8" s="266">
        <f>E8*2</f>
        <v>0</v>
      </c>
      <c r="J8" s="266"/>
      <c r="K8" s="129" t="s">
        <v>21</v>
      </c>
      <c r="L8" s="131"/>
      <c r="M8" s="255" t="s">
        <v>22</v>
      </c>
      <c r="N8" s="255"/>
      <c r="O8" s="255"/>
      <c r="P8" s="255"/>
      <c r="Q8" s="269"/>
    </row>
    <row r="9" spans="1:17" ht="14.1" customHeight="1" x14ac:dyDescent="0.3">
      <c r="A9" s="285"/>
      <c r="B9" s="289" t="s">
        <v>170</v>
      </c>
      <c r="C9" s="290"/>
      <c r="D9" s="132" t="s">
        <v>171</v>
      </c>
      <c r="E9" s="133"/>
      <c r="F9" s="129" t="s">
        <v>11</v>
      </c>
      <c r="G9" s="132" t="s">
        <v>172</v>
      </c>
      <c r="H9" s="252"/>
      <c r="I9" s="252"/>
      <c r="J9" s="129" t="s">
        <v>11</v>
      </c>
      <c r="K9" s="266" t="s">
        <v>173</v>
      </c>
      <c r="L9" s="266"/>
      <c r="M9" s="266"/>
      <c r="N9" s="255">
        <f>E8*0.8</f>
        <v>0</v>
      </c>
      <c r="O9" s="255"/>
      <c r="P9" s="255"/>
      <c r="Q9" s="129" t="s">
        <v>11</v>
      </c>
    </row>
    <row r="10" spans="1:17" ht="14.1" customHeight="1" x14ac:dyDescent="0.3">
      <c r="A10" s="286"/>
      <c r="B10" s="289" t="s">
        <v>174</v>
      </c>
      <c r="C10" s="289"/>
      <c r="D10" s="289"/>
      <c r="E10" s="252"/>
      <c r="F10" s="252"/>
      <c r="G10" s="253"/>
      <c r="H10" s="266" t="s">
        <v>175</v>
      </c>
      <c r="I10" s="266"/>
      <c r="J10" s="266"/>
      <c r="K10" s="134"/>
      <c r="L10" s="129" t="s">
        <v>176</v>
      </c>
      <c r="M10" s="134"/>
      <c r="N10" s="129" t="s">
        <v>177</v>
      </c>
      <c r="O10" s="134"/>
      <c r="P10" s="129" t="s">
        <v>178</v>
      </c>
      <c r="Q10" s="135" t="str">
        <f>IF((E9+H9)/2&lt;N9,"放電功率不足80%","")</f>
        <v/>
      </c>
    </row>
    <row r="11" spans="1:17" ht="14.1" customHeight="1" x14ac:dyDescent="0.3">
      <c r="A11" s="284" t="s">
        <v>181</v>
      </c>
      <c r="B11" s="287" t="s">
        <v>169</v>
      </c>
      <c r="C11" s="287"/>
      <c r="D11" s="287"/>
      <c r="E11" s="288"/>
      <c r="F11" s="288"/>
      <c r="G11" s="129" t="s">
        <v>12</v>
      </c>
      <c r="H11" s="140" t="s">
        <v>20</v>
      </c>
      <c r="I11" s="266">
        <f>E11*2</f>
        <v>0</v>
      </c>
      <c r="J11" s="266"/>
      <c r="K11" s="129" t="s">
        <v>21</v>
      </c>
      <c r="L11" s="131"/>
      <c r="M11" s="255" t="s">
        <v>22</v>
      </c>
      <c r="N11" s="255"/>
      <c r="O11" s="255"/>
      <c r="P11" s="255"/>
      <c r="Q11" s="269"/>
    </row>
    <row r="12" spans="1:17" ht="14.1" customHeight="1" x14ac:dyDescent="0.3">
      <c r="A12" s="285"/>
      <c r="B12" s="289" t="s">
        <v>170</v>
      </c>
      <c r="C12" s="290"/>
      <c r="D12" s="132" t="s">
        <v>171</v>
      </c>
      <c r="E12" s="133"/>
      <c r="F12" s="129" t="s">
        <v>11</v>
      </c>
      <c r="G12" s="132" t="s">
        <v>172</v>
      </c>
      <c r="H12" s="252"/>
      <c r="I12" s="252"/>
      <c r="J12" s="129" t="s">
        <v>11</v>
      </c>
      <c r="K12" s="266" t="s">
        <v>173</v>
      </c>
      <c r="L12" s="266"/>
      <c r="M12" s="266"/>
      <c r="N12" s="255">
        <f>E11*0.8</f>
        <v>0</v>
      </c>
      <c r="O12" s="255"/>
      <c r="P12" s="255"/>
      <c r="Q12" s="129" t="s">
        <v>11</v>
      </c>
    </row>
    <row r="13" spans="1:17" ht="14.1" customHeight="1" x14ac:dyDescent="0.3">
      <c r="A13" s="286"/>
      <c r="B13" s="289" t="s">
        <v>174</v>
      </c>
      <c r="C13" s="289"/>
      <c r="D13" s="289"/>
      <c r="E13" s="252"/>
      <c r="F13" s="252"/>
      <c r="G13" s="253"/>
      <c r="H13" s="266" t="s">
        <v>175</v>
      </c>
      <c r="I13" s="266"/>
      <c r="J13" s="266"/>
      <c r="K13" s="134"/>
      <c r="L13" s="129" t="s">
        <v>176</v>
      </c>
      <c r="M13" s="134"/>
      <c r="N13" s="129" t="s">
        <v>177</v>
      </c>
      <c r="O13" s="134"/>
      <c r="P13" s="129" t="s">
        <v>178</v>
      </c>
      <c r="Q13" s="135" t="str">
        <f>IF((E12+H12)/2&lt;N12,"放電功率不足80%","")</f>
        <v/>
      </c>
    </row>
    <row r="14" spans="1:17" ht="14.1" customHeight="1" x14ac:dyDescent="0.3">
      <c r="A14" s="284" t="s">
        <v>182</v>
      </c>
      <c r="B14" s="287" t="s">
        <v>169</v>
      </c>
      <c r="C14" s="287"/>
      <c r="D14" s="287"/>
      <c r="E14" s="288"/>
      <c r="F14" s="288"/>
      <c r="G14" s="129" t="s">
        <v>12</v>
      </c>
      <c r="H14" s="140" t="s">
        <v>20</v>
      </c>
      <c r="I14" s="266">
        <f>E14*2</f>
        <v>0</v>
      </c>
      <c r="J14" s="266"/>
      <c r="K14" s="129" t="s">
        <v>21</v>
      </c>
      <c r="L14" s="131"/>
      <c r="M14" s="255" t="s">
        <v>22</v>
      </c>
      <c r="N14" s="255"/>
      <c r="O14" s="255"/>
      <c r="P14" s="255"/>
      <c r="Q14" s="269"/>
    </row>
    <row r="15" spans="1:17" ht="14.1" customHeight="1" x14ac:dyDescent="0.3">
      <c r="A15" s="285"/>
      <c r="B15" s="289" t="s">
        <v>170</v>
      </c>
      <c r="C15" s="290"/>
      <c r="D15" s="132" t="s">
        <v>171</v>
      </c>
      <c r="E15" s="133"/>
      <c r="F15" s="129" t="s">
        <v>11</v>
      </c>
      <c r="G15" s="132" t="s">
        <v>172</v>
      </c>
      <c r="H15" s="252"/>
      <c r="I15" s="252"/>
      <c r="J15" s="129" t="s">
        <v>11</v>
      </c>
      <c r="K15" s="266" t="s">
        <v>173</v>
      </c>
      <c r="L15" s="266"/>
      <c r="M15" s="266"/>
      <c r="N15" s="255">
        <f>E14*0.8</f>
        <v>0</v>
      </c>
      <c r="O15" s="255"/>
      <c r="P15" s="255"/>
      <c r="Q15" s="129" t="s">
        <v>11</v>
      </c>
    </row>
    <row r="16" spans="1:17" ht="14.1" customHeight="1" x14ac:dyDescent="0.3">
      <c r="A16" s="286"/>
      <c r="B16" s="289" t="s">
        <v>174</v>
      </c>
      <c r="C16" s="289"/>
      <c r="D16" s="289"/>
      <c r="E16" s="252"/>
      <c r="F16" s="252"/>
      <c r="G16" s="253"/>
      <c r="H16" s="266" t="s">
        <v>175</v>
      </c>
      <c r="I16" s="266"/>
      <c r="J16" s="266"/>
      <c r="K16" s="134"/>
      <c r="L16" s="129" t="s">
        <v>176</v>
      </c>
      <c r="M16" s="134"/>
      <c r="N16" s="129" t="s">
        <v>177</v>
      </c>
      <c r="O16" s="134"/>
      <c r="P16" s="129" t="s">
        <v>178</v>
      </c>
      <c r="Q16" s="135" t="str">
        <f>IF((E15+H15)/2&lt;N15,"放電功率不足80%","")</f>
        <v/>
      </c>
    </row>
    <row r="17" spans="1:17" ht="14.1" customHeight="1" x14ac:dyDescent="0.3">
      <c r="A17" s="284" t="s">
        <v>183</v>
      </c>
      <c r="B17" s="287" t="s">
        <v>169</v>
      </c>
      <c r="C17" s="287"/>
      <c r="D17" s="287"/>
      <c r="E17" s="288"/>
      <c r="F17" s="288"/>
      <c r="G17" s="129" t="s">
        <v>12</v>
      </c>
      <c r="H17" s="140" t="s">
        <v>20</v>
      </c>
      <c r="I17" s="266">
        <f>E17*2</f>
        <v>0</v>
      </c>
      <c r="J17" s="266"/>
      <c r="K17" s="129" t="s">
        <v>21</v>
      </c>
      <c r="L17" s="131"/>
      <c r="M17" s="255" t="s">
        <v>22</v>
      </c>
      <c r="N17" s="255"/>
      <c r="O17" s="255"/>
      <c r="P17" s="255"/>
      <c r="Q17" s="269"/>
    </row>
    <row r="18" spans="1:17" ht="14.1" customHeight="1" x14ac:dyDescent="0.3">
      <c r="A18" s="285"/>
      <c r="B18" s="289" t="s">
        <v>170</v>
      </c>
      <c r="C18" s="290"/>
      <c r="D18" s="132" t="s">
        <v>171</v>
      </c>
      <c r="E18" s="133"/>
      <c r="F18" s="129" t="s">
        <v>11</v>
      </c>
      <c r="G18" s="132" t="s">
        <v>172</v>
      </c>
      <c r="H18" s="252"/>
      <c r="I18" s="252"/>
      <c r="J18" s="129" t="s">
        <v>11</v>
      </c>
      <c r="K18" s="266" t="s">
        <v>173</v>
      </c>
      <c r="L18" s="266"/>
      <c r="M18" s="266"/>
      <c r="N18" s="255">
        <f>E17*0.8</f>
        <v>0</v>
      </c>
      <c r="O18" s="255"/>
      <c r="P18" s="255"/>
      <c r="Q18" s="129" t="s">
        <v>11</v>
      </c>
    </row>
    <row r="19" spans="1:17" ht="14.1" customHeight="1" x14ac:dyDescent="0.3">
      <c r="A19" s="286"/>
      <c r="B19" s="289" t="s">
        <v>174</v>
      </c>
      <c r="C19" s="289"/>
      <c r="D19" s="289"/>
      <c r="E19" s="252"/>
      <c r="F19" s="252"/>
      <c r="G19" s="253"/>
      <c r="H19" s="266" t="s">
        <v>175</v>
      </c>
      <c r="I19" s="266"/>
      <c r="J19" s="266"/>
      <c r="K19" s="134"/>
      <c r="L19" s="129" t="s">
        <v>176</v>
      </c>
      <c r="M19" s="134"/>
      <c r="N19" s="129" t="s">
        <v>177</v>
      </c>
      <c r="O19" s="134"/>
      <c r="P19" s="129" t="s">
        <v>178</v>
      </c>
      <c r="Q19" s="135" t="str">
        <f>IF((E18+H18)/2&lt;N18,"放電功率不足80%","")</f>
        <v/>
      </c>
    </row>
    <row r="20" spans="1:17" ht="14.1" customHeight="1" x14ac:dyDescent="0.3">
      <c r="A20" s="284" t="s">
        <v>184</v>
      </c>
      <c r="B20" s="287" t="s">
        <v>169</v>
      </c>
      <c r="C20" s="287"/>
      <c r="D20" s="287"/>
      <c r="E20" s="288"/>
      <c r="F20" s="288"/>
      <c r="G20" s="129" t="s">
        <v>12</v>
      </c>
      <c r="H20" s="140" t="s">
        <v>20</v>
      </c>
      <c r="I20" s="266">
        <f>E20*2</f>
        <v>0</v>
      </c>
      <c r="J20" s="266"/>
      <c r="K20" s="129" t="s">
        <v>21</v>
      </c>
      <c r="L20" s="131"/>
      <c r="M20" s="255" t="s">
        <v>22</v>
      </c>
      <c r="N20" s="255"/>
      <c r="O20" s="255"/>
      <c r="P20" s="255"/>
      <c r="Q20" s="269"/>
    </row>
    <row r="21" spans="1:17" ht="14.1" customHeight="1" x14ac:dyDescent="0.3">
      <c r="A21" s="285"/>
      <c r="B21" s="289" t="s">
        <v>170</v>
      </c>
      <c r="C21" s="290"/>
      <c r="D21" s="132" t="s">
        <v>171</v>
      </c>
      <c r="E21" s="133"/>
      <c r="F21" s="129" t="s">
        <v>11</v>
      </c>
      <c r="G21" s="132" t="s">
        <v>172</v>
      </c>
      <c r="H21" s="252"/>
      <c r="I21" s="252"/>
      <c r="J21" s="129" t="s">
        <v>11</v>
      </c>
      <c r="K21" s="266" t="s">
        <v>173</v>
      </c>
      <c r="L21" s="266"/>
      <c r="M21" s="266"/>
      <c r="N21" s="255">
        <f>E20*0.8</f>
        <v>0</v>
      </c>
      <c r="O21" s="255"/>
      <c r="P21" s="255"/>
      <c r="Q21" s="129" t="s">
        <v>11</v>
      </c>
    </row>
    <row r="22" spans="1:17" ht="14.1" customHeight="1" x14ac:dyDescent="0.3">
      <c r="A22" s="286"/>
      <c r="B22" s="289" t="s">
        <v>174</v>
      </c>
      <c r="C22" s="289"/>
      <c r="D22" s="289"/>
      <c r="E22" s="252"/>
      <c r="F22" s="252"/>
      <c r="G22" s="253"/>
      <c r="H22" s="266" t="s">
        <v>175</v>
      </c>
      <c r="I22" s="266"/>
      <c r="J22" s="266"/>
      <c r="K22" s="134"/>
      <c r="L22" s="129" t="s">
        <v>176</v>
      </c>
      <c r="M22" s="134"/>
      <c r="N22" s="129" t="s">
        <v>177</v>
      </c>
      <c r="O22" s="134"/>
      <c r="P22" s="129" t="s">
        <v>178</v>
      </c>
      <c r="Q22" s="135" t="str">
        <f>IF((E21+H21)/2&lt;N21,"放電功率不足80%","")</f>
        <v/>
      </c>
    </row>
    <row r="23" spans="1:17" ht="14.1" customHeight="1" x14ac:dyDescent="0.3">
      <c r="A23" s="284" t="s">
        <v>185</v>
      </c>
      <c r="B23" s="287" t="s">
        <v>169</v>
      </c>
      <c r="C23" s="287"/>
      <c r="D23" s="287"/>
      <c r="E23" s="288"/>
      <c r="F23" s="288"/>
      <c r="G23" s="129" t="s">
        <v>12</v>
      </c>
      <c r="H23" s="140" t="s">
        <v>20</v>
      </c>
      <c r="I23" s="266">
        <f>E23*2</f>
        <v>0</v>
      </c>
      <c r="J23" s="266"/>
      <c r="K23" s="129" t="s">
        <v>21</v>
      </c>
      <c r="L23" s="131"/>
      <c r="M23" s="255" t="s">
        <v>22</v>
      </c>
      <c r="N23" s="255"/>
      <c r="O23" s="255"/>
      <c r="P23" s="255"/>
      <c r="Q23" s="269"/>
    </row>
    <row r="24" spans="1:17" ht="14.1" customHeight="1" x14ac:dyDescent="0.3">
      <c r="A24" s="285"/>
      <c r="B24" s="289" t="s">
        <v>170</v>
      </c>
      <c r="C24" s="290"/>
      <c r="D24" s="132" t="s">
        <v>171</v>
      </c>
      <c r="E24" s="133"/>
      <c r="F24" s="129" t="s">
        <v>11</v>
      </c>
      <c r="G24" s="132" t="s">
        <v>172</v>
      </c>
      <c r="H24" s="252"/>
      <c r="I24" s="252"/>
      <c r="J24" s="129" t="s">
        <v>11</v>
      </c>
      <c r="K24" s="266" t="s">
        <v>173</v>
      </c>
      <c r="L24" s="266"/>
      <c r="M24" s="266"/>
      <c r="N24" s="255">
        <f>E23*0.8</f>
        <v>0</v>
      </c>
      <c r="O24" s="255"/>
      <c r="P24" s="255"/>
      <c r="Q24" s="129" t="s">
        <v>11</v>
      </c>
    </row>
    <row r="25" spans="1:17" ht="14.1" customHeight="1" x14ac:dyDescent="0.3">
      <c r="A25" s="286"/>
      <c r="B25" s="289" t="s">
        <v>174</v>
      </c>
      <c r="C25" s="289"/>
      <c r="D25" s="289"/>
      <c r="E25" s="252"/>
      <c r="F25" s="252"/>
      <c r="G25" s="253"/>
      <c r="H25" s="266" t="s">
        <v>175</v>
      </c>
      <c r="I25" s="266"/>
      <c r="J25" s="266"/>
      <c r="K25" s="134"/>
      <c r="L25" s="129" t="s">
        <v>176</v>
      </c>
      <c r="M25" s="134"/>
      <c r="N25" s="129" t="s">
        <v>177</v>
      </c>
      <c r="O25" s="134"/>
      <c r="P25" s="129" t="s">
        <v>178</v>
      </c>
      <c r="Q25" s="135" t="str">
        <f>IF((E24+H24)/2&lt;N24,"放電功率不足80%","")</f>
        <v/>
      </c>
    </row>
    <row r="26" spans="1:17" ht="14.1" customHeight="1" x14ac:dyDescent="0.3">
      <c r="A26" s="284" t="s">
        <v>186</v>
      </c>
      <c r="B26" s="287" t="s">
        <v>169</v>
      </c>
      <c r="C26" s="287"/>
      <c r="D26" s="287"/>
      <c r="E26" s="288"/>
      <c r="F26" s="288"/>
      <c r="G26" s="129" t="s">
        <v>12</v>
      </c>
      <c r="H26" s="140" t="s">
        <v>20</v>
      </c>
      <c r="I26" s="266">
        <f>E26*2</f>
        <v>0</v>
      </c>
      <c r="J26" s="266"/>
      <c r="K26" s="129" t="s">
        <v>21</v>
      </c>
      <c r="L26" s="131"/>
      <c r="M26" s="255" t="s">
        <v>22</v>
      </c>
      <c r="N26" s="255"/>
      <c r="O26" s="255"/>
      <c r="P26" s="255"/>
      <c r="Q26" s="269"/>
    </row>
    <row r="27" spans="1:17" ht="14.1" customHeight="1" x14ac:dyDescent="0.3">
      <c r="A27" s="285"/>
      <c r="B27" s="289" t="s">
        <v>170</v>
      </c>
      <c r="C27" s="290"/>
      <c r="D27" s="132" t="s">
        <v>171</v>
      </c>
      <c r="E27" s="133"/>
      <c r="F27" s="129" t="s">
        <v>11</v>
      </c>
      <c r="G27" s="132" t="s">
        <v>172</v>
      </c>
      <c r="H27" s="252"/>
      <c r="I27" s="252"/>
      <c r="J27" s="129" t="s">
        <v>11</v>
      </c>
      <c r="K27" s="266" t="s">
        <v>173</v>
      </c>
      <c r="L27" s="266"/>
      <c r="M27" s="266"/>
      <c r="N27" s="255">
        <f>E26*0.8</f>
        <v>0</v>
      </c>
      <c r="O27" s="255"/>
      <c r="P27" s="255"/>
      <c r="Q27" s="129" t="s">
        <v>11</v>
      </c>
    </row>
    <row r="28" spans="1:17" ht="14.1" customHeight="1" x14ac:dyDescent="0.3">
      <c r="A28" s="286"/>
      <c r="B28" s="289" t="s">
        <v>174</v>
      </c>
      <c r="C28" s="289"/>
      <c r="D28" s="289"/>
      <c r="E28" s="252"/>
      <c r="F28" s="252"/>
      <c r="G28" s="253"/>
      <c r="H28" s="266" t="s">
        <v>175</v>
      </c>
      <c r="I28" s="266"/>
      <c r="J28" s="266"/>
      <c r="K28" s="134"/>
      <c r="L28" s="129" t="s">
        <v>176</v>
      </c>
      <c r="M28" s="134"/>
      <c r="N28" s="129" t="s">
        <v>177</v>
      </c>
      <c r="O28" s="134"/>
      <c r="P28" s="129" t="s">
        <v>178</v>
      </c>
      <c r="Q28" s="135" t="str">
        <f>IF((E27+H27)/2&lt;N27,"放電功率不足80%","")</f>
        <v/>
      </c>
    </row>
    <row r="29" spans="1:17" ht="14.1" customHeight="1" x14ac:dyDescent="0.3">
      <c r="A29" s="284" t="s">
        <v>187</v>
      </c>
      <c r="B29" s="287" t="s">
        <v>169</v>
      </c>
      <c r="C29" s="287"/>
      <c r="D29" s="287"/>
      <c r="E29" s="288"/>
      <c r="F29" s="288"/>
      <c r="G29" s="129" t="s">
        <v>12</v>
      </c>
      <c r="H29" s="140" t="s">
        <v>20</v>
      </c>
      <c r="I29" s="266">
        <f>E29*2</f>
        <v>0</v>
      </c>
      <c r="J29" s="266"/>
      <c r="K29" s="129" t="s">
        <v>21</v>
      </c>
      <c r="L29" s="131"/>
      <c r="M29" s="255" t="s">
        <v>22</v>
      </c>
      <c r="N29" s="255"/>
      <c r="O29" s="255"/>
      <c r="P29" s="255"/>
      <c r="Q29" s="269"/>
    </row>
    <row r="30" spans="1:17" ht="14.1" customHeight="1" x14ac:dyDescent="0.3">
      <c r="A30" s="285"/>
      <c r="B30" s="289" t="s">
        <v>170</v>
      </c>
      <c r="C30" s="290"/>
      <c r="D30" s="132" t="s">
        <v>171</v>
      </c>
      <c r="E30" s="133"/>
      <c r="F30" s="129" t="s">
        <v>11</v>
      </c>
      <c r="G30" s="132" t="s">
        <v>172</v>
      </c>
      <c r="H30" s="252"/>
      <c r="I30" s="252"/>
      <c r="J30" s="129" t="s">
        <v>11</v>
      </c>
      <c r="K30" s="266" t="s">
        <v>173</v>
      </c>
      <c r="L30" s="266"/>
      <c r="M30" s="266"/>
      <c r="N30" s="255">
        <f>E29*0.8</f>
        <v>0</v>
      </c>
      <c r="O30" s="255"/>
      <c r="P30" s="255"/>
      <c r="Q30" s="129" t="s">
        <v>11</v>
      </c>
    </row>
    <row r="31" spans="1:17" ht="14.1" customHeight="1" x14ac:dyDescent="0.3">
      <c r="A31" s="286"/>
      <c r="B31" s="289" t="s">
        <v>174</v>
      </c>
      <c r="C31" s="289"/>
      <c r="D31" s="289"/>
      <c r="E31" s="252"/>
      <c r="F31" s="252"/>
      <c r="G31" s="253"/>
      <c r="H31" s="266" t="s">
        <v>175</v>
      </c>
      <c r="I31" s="266"/>
      <c r="J31" s="266"/>
      <c r="K31" s="134"/>
      <c r="L31" s="129" t="s">
        <v>176</v>
      </c>
      <c r="M31" s="134"/>
      <c r="N31" s="129" t="s">
        <v>177</v>
      </c>
      <c r="O31" s="134"/>
      <c r="P31" s="129" t="s">
        <v>178</v>
      </c>
      <c r="Q31" s="135" t="str">
        <f>IF((E30+H30)/2&lt;N30,"放電功率不足80%","")</f>
        <v/>
      </c>
    </row>
    <row r="32" spans="1:17" ht="24.75" customHeight="1" x14ac:dyDescent="0.3">
      <c r="A32" s="136"/>
      <c r="B32" s="137"/>
      <c r="C32" s="137"/>
      <c r="D32" s="137"/>
      <c r="E32" s="99"/>
      <c r="F32" s="99"/>
      <c r="G32" s="99"/>
      <c r="H32" s="141"/>
      <c r="I32" s="99"/>
      <c r="J32" s="99"/>
      <c r="K32" s="99"/>
      <c r="L32" s="99"/>
      <c r="M32" s="138" t="s">
        <v>79</v>
      </c>
      <c r="N32" s="283">
        <f>E2+E5+E8+E11+E14+E17+E20+E23+E26+E29</f>
        <v>0</v>
      </c>
      <c r="O32" s="283"/>
      <c r="P32" s="283"/>
      <c r="Q32" s="99" t="s">
        <v>11</v>
      </c>
    </row>
    <row r="33" spans="1:7" ht="24" customHeight="1" x14ac:dyDescent="0.3">
      <c r="E33" s="58"/>
    </row>
    <row r="34" spans="1:7" ht="27.75" customHeight="1" x14ac:dyDescent="0.3">
      <c r="A34" s="22"/>
      <c r="B34" s="23"/>
      <c r="C34" s="57"/>
      <c r="D34" s="23"/>
      <c r="E34" s="23"/>
      <c r="F34" s="58"/>
      <c r="G34" s="58"/>
    </row>
    <row r="35" spans="1:7" ht="24.75" customHeight="1" x14ac:dyDescent="0.3">
      <c r="A35" s="282"/>
      <c r="B35" s="282"/>
      <c r="C35" s="282"/>
      <c r="D35" s="282"/>
      <c r="E35" s="282"/>
      <c r="F35" s="58"/>
    </row>
    <row r="36" spans="1:7" ht="24" customHeight="1" x14ac:dyDescent="0.3">
      <c r="A36" s="282"/>
      <c r="B36" s="282"/>
      <c r="C36" s="282"/>
      <c r="D36" s="282"/>
      <c r="E36" s="282"/>
      <c r="F36" s="58"/>
    </row>
    <row r="37" spans="1:7" ht="36.75" customHeight="1" x14ac:dyDescent="0.3">
      <c r="A37" s="282"/>
      <c r="B37" s="282"/>
      <c r="C37" s="282"/>
      <c r="D37" s="282"/>
      <c r="E37" s="282"/>
    </row>
    <row r="38" spans="1:7" ht="12.75" customHeight="1" x14ac:dyDescent="0.3">
      <c r="A38" s="22"/>
      <c r="B38" s="23"/>
      <c r="C38" s="23"/>
      <c r="D38" s="23"/>
      <c r="E38" s="57"/>
    </row>
    <row r="39" spans="1:7" ht="8.25" customHeight="1" x14ac:dyDescent="0.3">
      <c r="A39" s="282"/>
      <c r="B39" s="282"/>
      <c r="C39" s="282"/>
      <c r="D39" s="282"/>
      <c r="E39" s="282"/>
    </row>
    <row r="40" spans="1:7" ht="2.25" customHeight="1" x14ac:dyDescent="0.3">
      <c r="A40" s="282"/>
      <c r="B40" s="282"/>
      <c r="C40" s="282"/>
      <c r="D40" s="282"/>
      <c r="E40" s="282"/>
    </row>
    <row r="41" spans="1:7" ht="11.25" customHeight="1" x14ac:dyDescent="0.3">
      <c r="A41" s="282"/>
      <c r="B41" s="282"/>
      <c r="C41" s="282"/>
      <c r="D41" s="282"/>
      <c r="E41" s="282"/>
    </row>
    <row r="42" spans="1:7" x14ac:dyDescent="0.3">
      <c r="A42" s="22"/>
      <c r="B42" s="57"/>
      <c r="C42" s="23"/>
      <c r="D42" s="23"/>
      <c r="E42" s="23"/>
      <c r="F42" s="58"/>
    </row>
    <row r="43" spans="1:7" x14ac:dyDescent="0.3">
      <c r="A43" s="22"/>
      <c r="B43" s="23"/>
      <c r="C43" s="23"/>
      <c r="D43" s="23"/>
      <c r="E43" s="23"/>
      <c r="F43" s="58"/>
    </row>
    <row r="44" spans="1:7" x14ac:dyDescent="0.3">
      <c r="A44" s="22"/>
      <c r="B44" s="23"/>
      <c r="C44" s="23"/>
      <c r="D44" s="23"/>
      <c r="E44" s="23"/>
      <c r="F44" s="58"/>
    </row>
    <row r="45" spans="1:7" x14ac:dyDescent="0.3">
      <c r="A45" s="22"/>
      <c r="B45" s="57"/>
      <c r="C45" s="23"/>
      <c r="D45" s="23"/>
      <c r="E45" s="23"/>
      <c r="F45" s="58"/>
    </row>
    <row r="46" spans="1:7" x14ac:dyDescent="0.3">
      <c r="A46" s="22"/>
      <c r="B46" s="57"/>
      <c r="C46" s="23"/>
      <c r="D46" s="23"/>
      <c r="E46" s="57"/>
      <c r="F46" s="58"/>
    </row>
    <row r="47" spans="1:7" x14ac:dyDescent="0.3">
      <c r="A47" s="22"/>
      <c r="B47" s="22"/>
      <c r="C47" s="57"/>
      <c r="D47" s="23"/>
      <c r="E47" s="57"/>
    </row>
    <row r="48" spans="1:7" x14ac:dyDescent="0.3">
      <c r="A48" s="22"/>
      <c r="B48" s="23"/>
      <c r="C48" s="23"/>
      <c r="D48" s="23"/>
      <c r="E48" s="57"/>
    </row>
    <row r="49" spans="1:6" x14ac:dyDescent="0.3">
      <c r="A49" s="22"/>
      <c r="B49" s="23"/>
      <c r="C49" s="23"/>
      <c r="D49" s="23"/>
      <c r="E49" s="57"/>
    </row>
    <row r="50" spans="1:6" x14ac:dyDescent="0.3">
      <c r="A50" s="22"/>
      <c r="B50" s="23"/>
      <c r="C50" s="23"/>
      <c r="D50" s="23"/>
      <c r="E50" s="57"/>
    </row>
    <row r="51" spans="1:6" x14ac:dyDescent="0.3">
      <c r="A51" s="22"/>
      <c r="B51" s="23"/>
      <c r="C51" s="23"/>
      <c r="D51" s="23"/>
      <c r="E51" s="57"/>
    </row>
    <row r="52" spans="1:6" x14ac:dyDescent="0.3">
      <c r="A52" s="22"/>
      <c r="B52" s="23"/>
      <c r="C52" s="23"/>
      <c r="D52" s="23"/>
      <c r="E52" s="57"/>
    </row>
    <row r="53" spans="1:6" x14ac:dyDescent="0.3">
      <c r="A53" s="22"/>
      <c r="B53" s="23"/>
      <c r="C53" s="23"/>
      <c r="D53" s="23"/>
      <c r="E53" s="57"/>
    </row>
    <row r="54" spans="1:6" x14ac:dyDescent="0.3">
      <c r="A54" s="22"/>
      <c r="B54" s="23"/>
      <c r="C54" s="23"/>
      <c r="D54" s="23"/>
      <c r="E54" s="57"/>
    </row>
    <row r="55" spans="1:6" hidden="1" x14ac:dyDescent="0.3">
      <c r="A55" s="22"/>
      <c r="B55" s="23"/>
      <c r="C55" s="23"/>
      <c r="D55" s="23"/>
      <c r="E55" s="57"/>
    </row>
    <row r="56" spans="1:6" hidden="1" x14ac:dyDescent="0.3">
      <c r="A56" s="22"/>
      <c r="B56" s="23"/>
      <c r="C56" s="23"/>
      <c r="D56" s="23"/>
      <c r="E56" s="57"/>
    </row>
    <row r="57" spans="1:6" hidden="1" x14ac:dyDescent="0.3">
      <c r="A57" s="22"/>
      <c r="B57" s="23"/>
      <c r="C57" s="23"/>
      <c r="D57" s="23"/>
      <c r="E57" s="57"/>
    </row>
    <row r="58" spans="1:6" ht="34.5" hidden="1" customHeight="1" x14ac:dyDescent="0.3">
      <c r="A58" s="282"/>
      <c r="B58" s="282"/>
      <c r="C58" s="282"/>
      <c r="D58" s="282"/>
      <c r="E58" s="57"/>
    </row>
    <row r="59" spans="1:6" x14ac:dyDescent="0.3">
      <c r="A59" s="22"/>
      <c r="B59" s="23"/>
      <c r="C59" s="23"/>
      <c r="D59" s="23"/>
      <c r="E59" s="57"/>
      <c r="F59" s="58"/>
    </row>
    <row r="60" spans="1:6" x14ac:dyDescent="0.3">
      <c r="A60" s="22"/>
      <c r="B60" s="23"/>
      <c r="C60" s="23"/>
      <c r="D60" s="23"/>
      <c r="E60" s="57"/>
      <c r="F60" s="58"/>
    </row>
    <row r="61" spans="1:6" x14ac:dyDescent="0.3">
      <c r="A61" s="22"/>
      <c r="B61" s="23"/>
      <c r="C61" s="23"/>
      <c r="D61" s="23"/>
      <c r="E61" s="57"/>
    </row>
    <row r="62" spans="1:6" x14ac:dyDescent="0.3">
      <c r="A62" s="22"/>
      <c r="B62" s="23"/>
      <c r="C62" s="23"/>
      <c r="D62" s="23"/>
      <c r="E62" s="57"/>
    </row>
  </sheetData>
  <protectedRanges>
    <protectedRange sqref="E2 H18 K19 M19 O19 H21 K22 M22 O22 H24 K25 M25 O25 H27 K28 M28 O28 H30 E17:E31 K31 M31 O31" name="範圍2_1"/>
    <protectedRange sqref="H3 K4 M4 O4 H6 K7 M7 O7 H9 K10 M10 O10 H12 K13 M13 O13 H15 E3:E16 K16 M16 O16" name="範圍1_1"/>
  </protectedRanges>
  <mergeCells count="129">
    <mergeCell ref="A5:A7"/>
    <mergeCell ref="B5:D5"/>
    <mergeCell ref="E5:F5"/>
    <mergeCell ref="I5:J5"/>
    <mergeCell ref="A2:A4"/>
    <mergeCell ref="B2:D2"/>
    <mergeCell ref="E2:F2"/>
    <mergeCell ref="I2:J2"/>
    <mergeCell ref="M2:Q2"/>
    <mergeCell ref="B3:C3"/>
    <mergeCell ref="H3:I3"/>
    <mergeCell ref="K3:M3"/>
    <mergeCell ref="N3:P3"/>
    <mergeCell ref="B4:D4"/>
    <mergeCell ref="M5:Q5"/>
    <mergeCell ref="B6:C6"/>
    <mergeCell ref="H6:I6"/>
    <mergeCell ref="K6:M6"/>
    <mergeCell ref="N6:P6"/>
    <mergeCell ref="B7:D7"/>
    <mergeCell ref="E7:G7"/>
    <mergeCell ref="H7:J7"/>
    <mergeCell ref="E4:G4"/>
    <mergeCell ref="H4:J4"/>
    <mergeCell ref="A11:A13"/>
    <mergeCell ref="B11:D11"/>
    <mergeCell ref="E11:F11"/>
    <mergeCell ref="I11:J11"/>
    <mergeCell ref="A8:A10"/>
    <mergeCell ref="B8:D8"/>
    <mergeCell ref="E8:F8"/>
    <mergeCell ref="I8:J8"/>
    <mergeCell ref="M8:Q8"/>
    <mergeCell ref="B9:C9"/>
    <mergeCell ref="H9:I9"/>
    <mergeCell ref="K9:M9"/>
    <mergeCell ref="N9:P9"/>
    <mergeCell ref="B10:D10"/>
    <mergeCell ref="M11:Q11"/>
    <mergeCell ref="B12:C12"/>
    <mergeCell ref="H12:I12"/>
    <mergeCell ref="K12:M12"/>
    <mergeCell ref="N12:P12"/>
    <mergeCell ref="B13:D13"/>
    <mergeCell ref="E13:G13"/>
    <mergeCell ref="H13:J13"/>
    <mergeCell ref="E10:G10"/>
    <mergeCell ref="H10:J10"/>
    <mergeCell ref="A17:A19"/>
    <mergeCell ref="B17:D17"/>
    <mergeCell ref="E17:F17"/>
    <mergeCell ref="I17:J17"/>
    <mergeCell ref="A14:A16"/>
    <mergeCell ref="B14:D14"/>
    <mergeCell ref="E14:F14"/>
    <mergeCell ref="I14:J14"/>
    <mergeCell ref="M14:Q14"/>
    <mergeCell ref="B15:C15"/>
    <mergeCell ref="H15:I15"/>
    <mergeCell ref="K15:M15"/>
    <mergeCell ref="N15:P15"/>
    <mergeCell ref="B16:D16"/>
    <mergeCell ref="M17:Q17"/>
    <mergeCell ref="B18:C18"/>
    <mergeCell ref="H18:I18"/>
    <mergeCell ref="K18:M18"/>
    <mergeCell ref="N18:P18"/>
    <mergeCell ref="B19:D19"/>
    <mergeCell ref="E19:G19"/>
    <mergeCell ref="H19:J19"/>
    <mergeCell ref="E16:G16"/>
    <mergeCell ref="H16:J16"/>
    <mergeCell ref="A23:A25"/>
    <mergeCell ref="B23:D23"/>
    <mergeCell ref="E23:F23"/>
    <mergeCell ref="I23:J23"/>
    <mergeCell ref="A20:A22"/>
    <mergeCell ref="B20:D20"/>
    <mergeCell ref="E20:F20"/>
    <mergeCell ref="I20:J20"/>
    <mergeCell ref="M20:Q20"/>
    <mergeCell ref="B21:C21"/>
    <mergeCell ref="H21:I21"/>
    <mergeCell ref="K21:M21"/>
    <mergeCell ref="N21:P21"/>
    <mergeCell ref="B22:D22"/>
    <mergeCell ref="M23:Q23"/>
    <mergeCell ref="B24:C24"/>
    <mergeCell ref="H24:I24"/>
    <mergeCell ref="K24:M24"/>
    <mergeCell ref="N24:P24"/>
    <mergeCell ref="B25:D25"/>
    <mergeCell ref="E25:G25"/>
    <mergeCell ref="H25:J25"/>
    <mergeCell ref="E22:G22"/>
    <mergeCell ref="H22:J22"/>
    <mergeCell ref="A29:A31"/>
    <mergeCell ref="B29:D29"/>
    <mergeCell ref="E29:F29"/>
    <mergeCell ref="I29:J29"/>
    <mergeCell ref="A26:A28"/>
    <mergeCell ref="B26:D26"/>
    <mergeCell ref="E26:F26"/>
    <mergeCell ref="I26:J26"/>
    <mergeCell ref="M26:Q26"/>
    <mergeCell ref="B27:C27"/>
    <mergeCell ref="H27:I27"/>
    <mergeCell ref="K27:M27"/>
    <mergeCell ref="N27:P27"/>
    <mergeCell ref="B28:D28"/>
    <mergeCell ref="M29:Q29"/>
    <mergeCell ref="B30:C30"/>
    <mergeCell ref="H30:I30"/>
    <mergeCell ref="K30:M30"/>
    <mergeCell ref="N30:P30"/>
    <mergeCell ref="B31:D31"/>
    <mergeCell ref="E31:G31"/>
    <mergeCell ref="H31:J31"/>
    <mergeCell ref="E28:G28"/>
    <mergeCell ref="H28:J28"/>
    <mergeCell ref="A58:B58"/>
    <mergeCell ref="C58:D58"/>
    <mergeCell ref="A35:E35"/>
    <mergeCell ref="A36:E36"/>
    <mergeCell ref="A37:E37"/>
    <mergeCell ref="A39:E39"/>
    <mergeCell ref="A40:E40"/>
    <mergeCell ref="A41:E41"/>
    <mergeCell ref="N32:P32"/>
  </mergeCells>
  <phoneticPr fontId="3" type="noConversion"/>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BCF9B-F577-4B22-B86C-777D19C5E9D8}">
  <dimension ref="B1:H36"/>
  <sheetViews>
    <sheetView view="pageLayout" zoomScale="85" zoomScaleNormal="100" zoomScalePageLayoutView="85" workbookViewId="0">
      <selection activeCell="B1" sqref="B1"/>
    </sheetView>
  </sheetViews>
  <sheetFormatPr defaultColWidth="8.9140625" defaultRowHeight="15.6" x14ac:dyDescent="0.3"/>
  <cols>
    <col min="1" max="1" width="2.58203125" customWidth="1"/>
    <col min="2" max="2" width="6.6640625" customWidth="1"/>
    <col min="3" max="3" width="11.33203125" customWidth="1"/>
    <col min="4" max="4" width="19.08203125" style="78" customWidth="1"/>
    <col min="5" max="5" width="19" customWidth="1"/>
    <col min="6" max="7" width="16.33203125" customWidth="1"/>
    <col min="8" max="8" width="11" customWidth="1"/>
    <col min="9" max="9" width="5.75" customWidth="1"/>
  </cols>
  <sheetData>
    <row r="1" spans="2:8" ht="22.5" customHeight="1" x14ac:dyDescent="0.3">
      <c r="B1" s="88" t="s">
        <v>261</v>
      </c>
      <c r="C1" s="88"/>
      <c r="D1" s="102"/>
      <c r="E1" s="88"/>
      <c r="F1" s="88"/>
      <c r="G1" s="88"/>
      <c r="H1" s="88"/>
    </row>
    <row r="2" spans="2:8" ht="22.5" customHeight="1" thickBot="1" x14ac:dyDescent="0.35">
      <c r="B2" s="88" t="s">
        <v>259</v>
      </c>
      <c r="C2" s="88"/>
      <c r="D2" s="103"/>
      <c r="E2" s="104"/>
      <c r="F2" s="104"/>
      <c r="G2" s="104"/>
      <c r="H2" s="104"/>
    </row>
    <row r="3" spans="2:8" ht="22.5" customHeight="1" x14ac:dyDescent="0.3">
      <c r="B3" s="105" t="s">
        <v>220</v>
      </c>
      <c r="C3" s="106" t="s">
        <v>221</v>
      </c>
      <c r="D3" s="292" t="s">
        <v>248</v>
      </c>
      <c r="E3" s="292"/>
      <c r="F3" s="292"/>
      <c r="G3" s="292"/>
      <c r="H3" s="293"/>
    </row>
    <row r="4" spans="2:8" ht="31.35" customHeight="1" x14ac:dyDescent="0.3">
      <c r="B4" s="107">
        <v>1</v>
      </c>
      <c r="C4" s="108"/>
      <c r="D4" s="294"/>
      <c r="E4" s="294"/>
      <c r="F4" s="294"/>
      <c r="G4" s="294"/>
      <c r="H4" s="295"/>
    </row>
    <row r="5" spans="2:8" ht="31.35" customHeight="1" x14ac:dyDescent="0.3">
      <c r="B5" s="107">
        <v>2</v>
      </c>
      <c r="C5" s="108"/>
      <c r="D5" s="294"/>
      <c r="E5" s="294"/>
      <c r="F5" s="294"/>
      <c r="G5" s="294"/>
      <c r="H5" s="295"/>
    </row>
    <row r="6" spans="2:8" ht="31.35" customHeight="1" x14ac:dyDescent="0.3">
      <c r="B6" s="107">
        <v>3</v>
      </c>
      <c r="C6" s="108"/>
      <c r="D6" s="294"/>
      <c r="E6" s="294"/>
      <c r="F6" s="294"/>
      <c r="G6" s="294"/>
      <c r="H6" s="295"/>
    </row>
    <row r="7" spans="2:8" ht="31.35" customHeight="1" x14ac:dyDescent="0.3">
      <c r="B7" s="107">
        <v>4</v>
      </c>
      <c r="C7" s="108"/>
      <c r="D7" s="294"/>
      <c r="E7" s="294"/>
      <c r="F7" s="294"/>
      <c r="G7" s="294"/>
      <c r="H7" s="295"/>
    </row>
    <row r="8" spans="2:8" ht="31.35" customHeight="1" x14ac:dyDescent="0.3">
      <c r="B8" s="107">
        <v>5</v>
      </c>
      <c r="C8" s="108"/>
      <c r="D8" s="294"/>
      <c r="E8" s="294"/>
      <c r="F8" s="294"/>
      <c r="G8" s="294"/>
      <c r="H8" s="295"/>
    </row>
    <row r="9" spans="2:8" ht="31.35" customHeight="1" x14ac:dyDescent="0.3">
      <c r="B9" s="107">
        <v>6</v>
      </c>
      <c r="C9" s="108"/>
      <c r="D9" s="294"/>
      <c r="E9" s="294"/>
      <c r="F9" s="294"/>
      <c r="G9" s="294"/>
      <c r="H9" s="295"/>
    </row>
    <row r="10" spans="2:8" ht="31.35" customHeight="1" x14ac:dyDescent="0.3">
      <c r="B10" s="107">
        <v>7</v>
      </c>
      <c r="C10" s="108"/>
      <c r="D10" s="294"/>
      <c r="E10" s="294"/>
      <c r="F10" s="294"/>
      <c r="G10" s="294"/>
      <c r="H10" s="295"/>
    </row>
    <row r="11" spans="2:8" ht="31.35" customHeight="1" x14ac:dyDescent="0.3">
      <c r="B11" s="107">
        <v>8</v>
      </c>
      <c r="C11" s="108"/>
      <c r="D11" s="294"/>
      <c r="E11" s="294"/>
      <c r="F11" s="294"/>
      <c r="G11" s="294"/>
      <c r="H11" s="295"/>
    </row>
    <row r="12" spans="2:8" ht="31.35" customHeight="1" x14ac:dyDescent="0.3">
      <c r="B12" s="107">
        <v>9</v>
      </c>
      <c r="C12" s="108"/>
      <c r="D12" s="294"/>
      <c r="E12" s="294"/>
      <c r="F12" s="294"/>
      <c r="G12" s="294"/>
      <c r="H12" s="295"/>
    </row>
    <row r="13" spans="2:8" ht="31.35" customHeight="1" x14ac:dyDescent="0.3">
      <c r="B13" s="107">
        <v>10</v>
      </c>
      <c r="C13" s="108"/>
      <c r="D13" s="294"/>
      <c r="E13" s="294"/>
      <c r="F13" s="294"/>
      <c r="G13" s="294"/>
      <c r="H13" s="295"/>
    </row>
    <row r="14" spans="2:8" ht="31.35" customHeight="1" x14ac:dyDescent="0.3">
      <c r="B14" s="107">
        <v>11</v>
      </c>
      <c r="C14" s="108"/>
      <c r="D14" s="294"/>
      <c r="E14" s="294"/>
      <c r="F14" s="294"/>
      <c r="G14" s="294"/>
      <c r="H14" s="295"/>
    </row>
    <row r="15" spans="2:8" ht="31.35" customHeight="1" thickBot="1" x14ac:dyDescent="0.35">
      <c r="B15" s="109">
        <v>12</v>
      </c>
      <c r="C15" s="110"/>
      <c r="D15" s="298"/>
      <c r="E15" s="298"/>
      <c r="F15" s="298"/>
      <c r="G15" s="298"/>
      <c r="H15" s="299"/>
    </row>
    <row r="16" spans="2:8" ht="22.5" customHeight="1" thickBot="1" x14ac:dyDescent="0.35">
      <c r="B16" s="111" t="s">
        <v>222</v>
      </c>
      <c r="C16" s="112"/>
      <c r="D16" s="300"/>
      <c r="E16" s="300"/>
      <c r="F16" s="300"/>
      <c r="G16" s="300"/>
      <c r="H16" s="301"/>
    </row>
    <row r="17" spans="2:8" ht="22.5" customHeight="1" x14ac:dyDescent="0.3">
      <c r="B17" s="102"/>
      <c r="C17" s="88"/>
      <c r="D17" s="102"/>
      <c r="E17" s="102"/>
      <c r="F17" s="102"/>
      <c r="G17" s="102"/>
      <c r="H17" s="102"/>
    </row>
    <row r="18" spans="2:8" ht="16.2" x14ac:dyDescent="0.3">
      <c r="B18" s="88" t="s">
        <v>260</v>
      </c>
      <c r="C18" s="88"/>
      <c r="D18" s="102"/>
      <c r="E18" s="88"/>
      <c r="F18" s="88"/>
      <c r="G18" s="88"/>
      <c r="H18" s="88"/>
    </row>
    <row r="19" spans="2:8" ht="16.2" x14ac:dyDescent="0.3">
      <c r="B19" s="88" t="s">
        <v>223</v>
      </c>
      <c r="C19" s="88"/>
      <c r="D19" s="102"/>
      <c r="E19" s="88"/>
      <c r="F19" s="88"/>
      <c r="G19" s="88"/>
      <c r="H19" s="88"/>
    </row>
    <row r="20" spans="2:8" ht="16.2" x14ac:dyDescent="0.3">
      <c r="B20" s="88" t="s">
        <v>224</v>
      </c>
      <c r="C20" s="88"/>
      <c r="D20" s="102"/>
      <c r="E20" s="88"/>
      <c r="F20" s="88"/>
      <c r="G20" s="88"/>
      <c r="H20" s="88"/>
    </row>
    <row r="21" spans="2:8" ht="16.8" thickBot="1" x14ac:dyDescent="0.35">
      <c r="B21" s="88" t="s">
        <v>225</v>
      </c>
      <c r="C21" s="88"/>
      <c r="D21" s="102"/>
      <c r="E21" s="88"/>
      <c r="F21" s="88"/>
      <c r="G21" s="88"/>
      <c r="H21" s="88"/>
    </row>
    <row r="22" spans="2:8" ht="16.8" thickBot="1" x14ac:dyDescent="0.35">
      <c r="B22" s="88"/>
      <c r="C22" s="88"/>
      <c r="D22" s="113" t="s">
        <v>214</v>
      </c>
      <c r="E22" s="114" t="s">
        <v>215</v>
      </c>
      <c r="F22" s="114" t="s">
        <v>216</v>
      </c>
      <c r="G22" s="115" t="s">
        <v>217</v>
      </c>
      <c r="H22" s="88"/>
    </row>
    <row r="23" spans="2:8" ht="22.5" customHeight="1" x14ac:dyDescent="0.3">
      <c r="B23" s="88"/>
      <c r="C23" s="88"/>
      <c r="D23" s="116"/>
      <c r="E23" s="117"/>
      <c r="F23" s="117" t="s">
        <v>218</v>
      </c>
      <c r="G23" s="118" t="s">
        <v>218</v>
      </c>
      <c r="H23" s="88"/>
    </row>
    <row r="24" spans="2:8" ht="22.5" customHeight="1" x14ac:dyDescent="0.3">
      <c r="B24" s="88"/>
      <c r="C24" s="88"/>
      <c r="D24" s="107"/>
      <c r="E24" s="119"/>
      <c r="F24" s="119" t="s">
        <v>218</v>
      </c>
      <c r="G24" s="120" t="s">
        <v>218</v>
      </c>
      <c r="H24" s="88"/>
    </row>
    <row r="25" spans="2:8" ht="22.5" customHeight="1" x14ac:dyDescent="0.3">
      <c r="B25" s="88"/>
      <c r="C25" s="88"/>
      <c r="D25" s="107"/>
      <c r="E25" s="119"/>
      <c r="F25" s="119" t="s">
        <v>218</v>
      </c>
      <c r="G25" s="120" t="s">
        <v>218</v>
      </c>
      <c r="H25" s="88"/>
    </row>
    <row r="26" spans="2:8" ht="22.5" customHeight="1" x14ac:dyDescent="0.3">
      <c r="B26" s="88"/>
      <c r="C26" s="88"/>
      <c r="D26" s="107"/>
      <c r="E26" s="119"/>
      <c r="F26" s="119" t="s">
        <v>218</v>
      </c>
      <c r="G26" s="120" t="s">
        <v>218</v>
      </c>
      <c r="H26" s="88"/>
    </row>
    <row r="27" spans="2:8" ht="22.5" customHeight="1" x14ac:dyDescent="0.3">
      <c r="B27" s="88"/>
      <c r="C27" s="88"/>
      <c r="D27" s="107"/>
      <c r="E27" s="119"/>
      <c r="F27" s="119" t="s">
        <v>218</v>
      </c>
      <c r="G27" s="120" t="s">
        <v>218</v>
      </c>
      <c r="H27" s="88"/>
    </row>
    <row r="28" spans="2:8" ht="22.5" customHeight="1" x14ac:dyDescent="0.3">
      <c r="B28" s="88"/>
      <c r="C28" s="88"/>
      <c r="D28" s="107"/>
      <c r="E28" s="119"/>
      <c r="F28" s="119" t="s">
        <v>218</v>
      </c>
      <c r="G28" s="120" t="s">
        <v>218</v>
      </c>
      <c r="H28" s="88"/>
    </row>
    <row r="29" spans="2:8" ht="22.5" customHeight="1" x14ac:dyDescent="0.3">
      <c r="B29" s="88"/>
      <c r="C29" s="88"/>
      <c r="D29" s="107"/>
      <c r="E29" s="119"/>
      <c r="F29" s="119" t="s">
        <v>218</v>
      </c>
      <c r="G29" s="120" t="s">
        <v>218</v>
      </c>
      <c r="H29" s="88"/>
    </row>
    <row r="30" spans="2:8" ht="22.5" customHeight="1" thickBot="1" x14ac:dyDescent="0.35">
      <c r="B30" s="88"/>
      <c r="C30" s="88"/>
      <c r="D30" s="109"/>
      <c r="E30" s="121"/>
      <c r="F30" s="121" t="s">
        <v>218</v>
      </c>
      <c r="G30" s="122" t="s">
        <v>218</v>
      </c>
      <c r="H30" s="88"/>
    </row>
    <row r="31" spans="2:8" ht="28.35" customHeight="1" thickBot="1" x14ac:dyDescent="0.35">
      <c r="B31" s="88"/>
      <c r="C31" s="88"/>
      <c r="D31" s="296" t="s">
        <v>219</v>
      </c>
      <c r="E31" s="297"/>
      <c r="F31" s="123"/>
      <c r="G31" s="124"/>
      <c r="H31" s="88"/>
    </row>
    <row r="32" spans="2:8" ht="16.2" x14ac:dyDescent="0.3">
      <c r="B32" s="88"/>
      <c r="C32" s="88"/>
      <c r="D32" s="88"/>
      <c r="E32" s="291" t="s">
        <v>226</v>
      </c>
      <c r="F32" s="291"/>
      <c r="G32" s="88"/>
      <c r="H32" s="88"/>
    </row>
    <row r="33" spans="2:8" ht="16.2" x14ac:dyDescent="0.3">
      <c r="B33" s="88"/>
      <c r="C33" s="88"/>
      <c r="D33" s="102"/>
      <c r="E33" s="88"/>
      <c r="F33" s="88"/>
      <c r="G33" s="88"/>
      <c r="H33" s="88"/>
    </row>
    <row r="34" spans="2:8" ht="16.2" x14ac:dyDescent="0.3">
      <c r="B34" s="88" t="s">
        <v>229</v>
      </c>
      <c r="C34" s="88"/>
      <c r="D34" s="102"/>
      <c r="E34" s="88"/>
      <c r="F34" s="88"/>
      <c r="G34" s="88"/>
      <c r="H34" s="88"/>
    </row>
    <row r="35" spans="2:8" ht="16.2" x14ac:dyDescent="0.3">
      <c r="B35" s="88" t="s">
        <v>227</v>
      </c>
      <c r="C35" s="88"/>
      <c r="D35" s="102"/>
      <c r="E35" s="88"/>
      <c r="F35" s="88"/>
      <c r="G35" s="88"/>
      <c r="H35" s="88"/>
    </row>
    <row r="36" spans="2:8" ht="16.2" x14ac:dyDescent="0.3">
      <c r="B36" s="88" t="s">
        <v>228</v>
      </c>
      <c r="C36" s="88"/>
      <c r="D36" s="102"/>
      <c r="E36" s="88"/>
      <c r="F36" s="88"/>
      <c r="G36" s="88"/>
      <c r="H36" s="88"/>
    </row>
  </sheetData>
  <mergeCells count="16">
    <mergeCell ref="E32:F32"/>
    <mergeCell ref="D3:H3"/>
    <mergeCell ref="D4:H4"/>
    <mergeCell ref="D5:H5"/>
    <mergeCell ref="D6:H6"/>
    <mergeCell ref="D7:H7"/>
    <mergeCell ref="D8:H8"/>
    <mergeCell ref="D9:H9"/>
    <mergeCell ref="D10:H10"/>
    <mergeCell ref="D11:H11"/>
    <mergeCell ref="D31:E31"/>
    <mergeCell ref="D12:H12"/>
    <mergeCell ref="D13:H13"/>
    <mergeCell ref="D14:H14"/>
    <mergeCell ref="D15:H15"/>
    <mergeCell ref="D16:H16"/>
  </mergeCells>
  <phoneticPr fontId="3" type="noConversion"/>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2CE1E-9078-4616-A512-4B83793E16F5}">
  <dimension ref="A1:D36"/>
  <sheetViews>
    <sheetView view="pageLayout" zoomScale="85" zoomScaleNormal="100" zoomScalePageLayoutView="85" workbookViewId="0">
      <selection activeCell="A2" sqref="A2"/>
    </sheetView>
  </sheetViews>
  <sheetFormatPr defaultColWidth="8.9140625" defaultRowHeight="15.6" x14ac:dyDescent="0.3"/>
  <cols>
    <col min="1" max="2" width="18.33203125" customWidth="1"/>
    <col min="3" max="4" width="17" customWidth="1"/>
  </cols>
  <sheetData>
    <row r="1" spans="1:4" ht="22.5" customHeight="1" x14ac:dyDescent="0.3">
      <c r="A1" s="88" t="s">
        <v>265</v>
      </c>
    </row>
    <row r="2" spans="1:4" ht="22.5" customHeight="1" x14ac:dyDescent="0.3">
      <c r="A2" s="88" t="s">
        <v>241</v>
      </c>
    </row>
    <row r="3" spans="1:4" ht="22.5" customHeight="1" x14ac:dyDescent="0.3"/>
    <row r="4" spans="1:4" ht="39.9" customHeight="1" x14ac:dyDescent="0.3">
      <c r="A4" s="302" t="s">
        <v>209</v>
      </c>
      <c r="B4" s="303"/>
      <c r="C4" s="303"/>
      <c r="D4" s="304"/>
    </row>
    <row r="5" spans="1:4" ht="39.9" customHeight="1" x14ac:dyDescent="0.3">
      <c r="A5" s="305" t="s">
        <v>257</v>
      </c>
      <c r="B5" s="306"/>
      <c r="C5" s="306"/>
      <c r="D5" s="307"/>
    </row>
    <row r="6" spans="1:4" ht="170.1" customHeight="1" x14ac:dyDescent="0.3">
      <c r="A6" s="309"/>
      <c r="B6" s="310"/>
      <c r="C6" s="310"/>
      <c r="D6" s="311"/>
    </row>
    <row r="7" spans="1:4" ht="39.9" customHeight="1" x14ac:dyDescent="0.3">
      <c r="A7" s="312" t="s">
        <v>210</v>
      </c>
      <c r="B7" s="313"/>
      <c r="C7" s="313"/>
      <c r="D7" s="314"/>
    </row>
    <row r="8" spans="1:4" ht="39.9" customHeight="1" x14ac:dyDescent="0.3">
      <c r="A8" s="305" t="s">
        <v>257</v>
      </c>
      <c r="B8" s="306"/>
      <c r="C8" s="306"/>
      <c r="D8" s="307"/>
    </row>
    <row r="9" spans="1:4" ht="170.1" customHeight="1" x14ac:dyDescent="0.3">
      <c r="A9" s="309"/>
      <c r="B9" s="310"/>
      <c r="C9" s="310"/>
      <c r="D9" s="311"/>
    </row>
    <row r="10" spans="1:4" ht="22.5" customHeight="1" x14ac:dyDescent="0.3">
      <c r="A10" s="99" t="s">
        <v>242</v>
      </c>
      <c r="B10" s="88"/>
      <c r="C10" s="88"/>
      <c r="D10" s="88"/>
    </row>
    <row r="11" spans="1:4" ht="16.2" x14ac:dyDescent="0.3">
      <c r="A11" s="88"/>
      <c r="B11" s="88"/>
      <c r="C11" s="88"/>
      <c r="D11" s="88"/>
    </row>
    <row r="12" spans="1:4" ht="16.2" x14ac:dyDescent="0.3">
      <c r="A12" s="88"/>
      <c r="B12" s="88"/>
      <c r="C12" s="88"/>
      <c r="D12" s="88"/>
    </row>
    <row r="13" spans="1:4" ht="16.2" x14ac:dyDescent="0.3">
      <c r="A13" s="88"/>
      <c r="B13" s="88"/>
      <c r="C13" s="88"/>
      <c r="D13" s="88"/>
    </row>
    <row r="14" spans="1:4" ht="16.2" x14ac:dyDescent="0.3">
      <c r="A14" s="88"/>
      <c r="B14" s="88"/>
      <c r="C14" s="88"/>
      <c r="D14" s="88"/>
    </row>
    <row r="15" spans="1:4" ht="16.2" x14ac:dyDescent="0.3">
      <c r="A15" s="88"/>
      <c r="B15" s="88"/>
      <c r="C15" s="88"/>
      <c r="D15" s="88"/>
    </row>
    <row r="16" spans="1:4" ht="16.2" x14ac:dyDescent="0.3">
      <c r="A16" s="88"/>
      <c r="B16" s="88"/>
      <c r="C16" s="88"/>
      <c r="D16" s="88"/>
    </row>
    <row r="17" spans="1:4" ht="16.2" x14ac:dyDescent="0.3">
      <c r="A17" s="88"/>
      <c r="B17" s="88"/>
      <c r="C17" s="88"/>
      <c r="D17" s="88"/>
    </row>
    <row r="18" spans="1:4" ht="16.2" x14ac:dyDescent="0.3">
      <c r="A18" s="88"/>
      <c r="B18" s="88"/>
      <c r="C18" s="88"/>
      <c r="D18" s="88"/>
    </row>
    <row r="19" spans="1:4" ht="22.5" customHeight="1" x14ac:dyDescent="0.3">
      <c r="A19" s="88" t="s">
        <v>258</v>
      </c>
      <c r="B19" s="88"/>
      <c r="C19" s="88"/>
      <c r="D19" s="88"/>
    </row>
    <row r="20" spans="1:4" ht="22.5" customHeight="1" x14ac:dyDescent="0.3">
      <c r="A20" s="88" t="s">
        <v>211</v>
      </c>
      <c r="B20" s="88"/>
      <c r="C20" s="88"/>
      <c r="D20" s="88"/>
    </row>
    <row r="21" spans="1:4" ht="22.5" customHeight="1" x14ac:dyDescent="0.3">
      <c r="A21" s="88" t="s">
        <v>212</v>
      </c>
      <c r="B21" s="88"/>
      <c r="C21" s="88"/>
      <c r="D21" s="88"/>
    </row>
    <row r="22" spans="1:4" ht="22.5" customHeight="1" x14ac:dyDescent="0.3">
      <c r="A22" s="88" t="s">
        <v>213</v>
      </c>
      <c r="B22" s="88"/>
      <c r="C22" s="88"/>
      <c r="D22" s="88"/>
    </row>
    <row r="23" spans="1:4" ht="22.5" customHeight="1" x14ac:dyDescent="0.3">
      <c r="A23" s="100" t="s">
        <v>214</v>
      </c>
      <c r="B23" s="100" t="s">
        <v>215</v>
      </c>
      <c r="C23" s="100" t="s">
        <v>216</v>
      </c>
      <c r="D23" s="100" t="s">
        <v>217</v>
      </c>
    </row>
    <row r="24" spans="1:4" ht="22.5" customHeight="1" x14ac:dyDescent="0.3">
      <c r="A24" s="101"/>
      <c r="B24" s="101"/>
      <c r="C24" s="101" t="s">
        <v>218</v>
      </c>
      <c r="D24" s="101" t="s">
        <v>218</v>
      </c>
    </row>
    <row r="25" spans="1:4" ht="22.5" customHeight="1" x14ac:dyDescent="0.3">
      <c r="A25" s="101"/>
      <c r="B25" s="101"/>
      <c r="C25" s="101" t="s">
        <v>218</v>
      </c>
      <c r="D25" s="101" t="s">
        <v>218</v>
      </c>
    </row>
    <row r="26" spans="1:4" ht="22.5" customHeight="1" x14ac:dyDescent="0.3">
      <c r="A26" s="101"/>
      <c r="B26" s="101"/>
      <c r="C26" s="101" t="s">
        <v>218</v>
      </c>
      <c r="D26" s="101" t="s">
        <v>218</v>
      </c>
    </row>
    <row r="27" spans="1:4" ht="22.5" customHeight="1" x14ac:dyDescent="0.3">
      <c r="A27" s="101"/>
      <c r="B27" s="101"/>
      <c r="C27" s="101" t="s">
        <v>218</v>
      </c>
      <c r="D27" s="101" t="s">
        <v>218</v>
      </c>
    </row>
    <row r="28" spans="1:4" ht="22.5" customHeight="1" x14ac:dyDescent="0.3">
      <c r="A28" s="101"/>
      <c r="B28" s="101"/>
      <c r="C28" s="101" t="s">
        <v>218</v>
      </c>
      <c r="D28" s="101" t="s">
        <v>218</v>
      </c>
    </row>
    <row r="29" spans="1:4" ht="22.5" customHeight="1" x14ac:dyDescent="0.3">
      <c r="A29" s="101"/>
      <c r="B29" s="101"/>
      <c r="C29" s="101" t="s">
        <v>218</v>
      </c>
      <c r="D29" s="101" t="s">
        <v>218</v>
      </c>
    </row>
    <row r="30" spans="1:4" ht="22.5" customHeight="1" x14ac:dyDescent="0.3">
      <c r="A30" s="101"/>
      <c r="B30" s="101"/>
      <c r="C30" s="101" t="s">
        <v>218</v>
      </c>
      <c r="D30" s="101" t="s">
        <v>218</v>
      </c>
    </row>
    <row r="31" spans="1:4" ht="22.5" customHeight="1" x14ac:dyDescent="0.3">
      <c r="A31" s="101"/>
      <c r="B31" s="101"/>
      <c r="C31" s="101" t="s">
        <v>218</v>
      </c>
      <c r="D31" s="101" t="s">
        <v>218</v>
      </c>
    </row>
    <row r="32" spans="1:4" ht="22.5" customHeight="1" x14ac:dyDescent="0.3">
      <c r="A32" s="101"/>
      <c r="B32" s="101"/>
      <c r="C32" s="101" t="s">
        <v>218</v>
      </c>
      <c r="D32" s="101" t="s">
        <v>218</v>
      </c>
    </row>
    <row r="33" spans="1:4" ht="22.5" customHeight="1" x14ac:dyDescent="0.3">
      <c r="A33" s="315" t="s">
        <v>219</v>
      </c>
      <c r="B33" s="316"/>
      <c r="C33" s="317"/>
      <c r="D33" s="317"/>
    </row>
    <row r="34" spans="1:4" ht="22.5" customHeight="1" x14ac:dyDescent="0.3">
      <c r="A34" s="308" t="s">
        <v>243</v>
      </c>
      <c r="B34" s="308"/>
      <c r="C34" s="308"/>
      <c r="D34" s="308"/>
    </row>
    <row r="35" spans="1:4" ht="16.2" x14ac:dyDescent="0.3">
      <c r="A35" s="88" t="s">
        <v>244</v>
      </c>
      <c r="B35" s="88"/>
      <c r="C35" s="88"/>
      <c r="D35" s="88"/>
    </row>
    <row r="36" spans="1:4" ht="16.2" x14ac:dyDescent="0.3">
      <c r="A36" s="88" t="s">
        <v>245</v>
      </c>
      <c r="B36" s="88"/>
      <c r="C36" s="88"/>
      <c r="D36" s="88"/>
    </row>
  </sheetData>
  <mergeCells count="9">
    <mergeCell ref="A4:D4"/>
    <mergeCell ref="A5:D5"/>
    <mergeCell ref="A34:D34"/>
    <mergeCell ref="A6:D6"/>
    <mergeCell ref="A7:D7"/>
    <mergeCell ref="A8:D8"/>
    <mergeCell ref="A9:D9"/>
    <mergeCell ref="A33:B33"/>
    <mergeCell ref="C33:D33"/>
  </mergeCells>
  <phoneticPr fontId="3" type="noConversion"/>
  <pageMargins left="0.7" right="0.7" top="0.75" bottom="0.75" header="0.3" footer="0.3"/>
  <pageSetup paperSize="9" fitToWidth="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23C35-B100-4C2F-A364-89F66BB37945}">
  <dimension ref="A1:A4"/>
  <sheetViews>
    <sheetView workbookViewId="0">
      <selection activeCell="C7" sqref="C7"/>
    </sheetView>
  </sheetViews>
  <sheetFormatPr defaultRowHeight="15.6" x14ac:dyDescent="0.3"/>
  <sheetData>
    <row r="1" spans="1:1" x14ac:dyDescent="0.3">
      <c r="A1" t="s">
        <v>201</v>
      </c>
    </row>
    <row r="2" spans="1:1" x14ac:dyDescent="0.3">
      <c r="A2" t="s">
        <v>202</v>
      </c>
    </row>
    <row r="3" spans="1:1" x14ac:dyDescent="0.3">
      <c r="A3" t="s">
        <v>203</v>
      </c>
    </row>
    <row r="4" spans="1:1" x14ac:dyDescent="0.3">
      <c r="A4" t="s">
        <v>204</v>
      </c>
    </row>
  </sheetData>
  <phoneticPr fontId="3"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F9C31-8A25-4BFB-9585-607209CE067C}">
  <dimension ref="A1:A4"/>
  <sheetViews>
    <sheetView workbookViewId="0">
      <selection activeCell="B8" sqref="B8"/>
    </sheetView>
  </sheetViews>
  <sheetFormatPr defaultRowHeight="15.6" x14ac:dyDescent="0.3"/>
  <sheetData>
    <row r="1" spans="1:1" x14ac:dyDescent="0.3">
      <c r="A1" t="s">
        <v>201</v>
      </c>
    </row>
    <row r="2" spans="1:1" x14ac:dyDescent="0.3">
      <c r="A2" t="s">
        <v>202</v>
      </c>
    </row>
    <row r="3" spans="1:1" x14ac:dyDescent="0.3">
      <c r="A3" t="s">
        <v>203</v>
      </c>
    </row>
    <row r="4" spans="1:1" x14ac:dyDescent="0.3">
      <c r="A4" t="s">
        <v>204</v>
      </c>
    </row>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具名範圍</vt:lpstr>
      </vt:variant>
      <vt:variant>
        <vt:i4>2</vt:i4>
      </vt:variant>
    </vt:vector>
  </HeadingPairs>
  <TitlesOfParts>
    <vt:vector size="11" baseType="lpstr">
      <vt:lpstr>運轉申報書</vt:lpstr>
      <vt:lpstr>工作表3</vt:lpstr>
      <vt:lpstr>附件一</vt:lpstr>
      <vt:lpstr>附件二</vt:lpstr>
      <vt:lpstr>附件三</vt:lpstr>
      <vt:lpstr>附件四</vt:lpstr>
      <vt:lpstr>附件五</vt:lpstr>
      <vt:lpstr>工作表2</vt:lpstr>
      <vt:lpstr>工作表1</vt:lpstr>
      <vt:lpstr>運轉申報書!_Hlk190301092</vt:lpstr>
      <vt:lpstr>附件三!Print_Area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d35093</dc:creator>
  <cp:lastModifiedBy>林育德</cp:lastModifiedBy>
  <cp:lastPrinted>2025-02-20T03:56:28Z</cp:lastPrinted>
  <dcterms:created xsi:type="dcterms:W3CDTF">2025-02-08T03:03:35Z</dcterms:created>
  <dcterms:modified xsi:type="dcterms:W3CDTF">2025-03-05T08:16:52Z</dcterms:modified>
</cp:coreProperties>
</file>